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120" yWindow="60" windowWidth="17055" windowHeight="9150"/>
  </bookViews>
  <sheets>
    <sheet name="Лист1" sheetId="1" r:id="rId1"/>
    <sheet name="Лист2" sheetId="2" r:id="rId2"/>
    <sheet name="Лист3" sheetId="3" r:id="rId3"/>
  </sheets>
  <calcPr calcId="124519"/>
</workbook>
</file>

<file path=xl/calcChain.xml><?xml version="1.0" encoding="utf-8"?>
<calcChain xmlns="http://schemas.openxmlformats.org/spreadsheetml/2006/main">
  <c r="L794" i="1"/>
  <c r="K794"/>
  <c r="J794"/>
  <c r="I794"/>
  <c r="H794"/>
  <c r="G794"/>
  <c r="F794"/>
  <c r="L714" l="1"/>
  <c r="K714"/>
  <c r="J714"/>
  <c r="I714"/>
  <c r="H714"/>
  <c r="G714"/>
  <c r="F714"/>
  <c r="I372"/>
  <c r="E1071"/>
  <c r="E1066"/>
  <c r="E1061"/>
  <c r="L1053"/>
  <c r="K1053"/>
  <c r="J1053"/>
  <c r="I1053"/>
  <c r="H1053"/>
  <c r="G1053"/>
  <c r="F1053"/>
  <c r="E1053"/>
  <c r="L1048"/>
  <c r="K1048"/>
  <c r="J1048"/>
  <c r="I1048"/>
  <c r="H1048"/>
  <c r="G1048"/>
  <c r="F1048"/>
  <c r="E1048"/>
  <c r="L1044"/>
  <c r="K1044"/>
  <c r="J1044"/>
  <c r="I1044"/>
  <c r="H1044"/>
  <c r="G1044"/>
  <c r="F1044"/>
  <c r="E1044"/>
  <c r="L1039"/>
  <c r="K1039"/>
  <c r="J1039"/>
  <c r="I1039"/>
  <c r="H1039"/>
  <c r="G1039"/>
  <c r="F1039"/>
  <c r="E1039"/>
  <c r="L1034"/>
  <c r="K1034"/>
  <c r="J1034"/>
  <c r="I1034"/>
  <c r="H1034"/>
  <c r="G1034"/>
  <c r="F1034"/>
  <c r="E1034"/>
  <c r="E1029"/>
  <c r="L1024"/>
  <c r="K1024"/>
  <c r="J1024"/>
  <c r="I1024"/>
  <c r="H1024"/>
  <c r="G1024"/>
  <c r="F1024"/>
  <c r="E1024"/>
  <c r="L1019"/>
  <c r="K1019"/>
  <c r="J1019"/>
  <c r="I1019"/>
  <c r="H1019"/>
  <c r="G1019"/>
  <c r="F1019"/>
  <c r="E1019"/>
  <c r="L1014"/>
  <c r="K1014"/>
  <c r="J1014"/>
  <c r="I1014"/>
  <c r="H1014"/>
  <c r="G1014"/>
  <c r="F1014"/>
  <c r="E1014"/>
  <c r="L1009"/>
  <c r="K1009"/>
  <c r="J1009"/>
  <c r="I1009"/>
  <c r="H1009"/>
  <c r="G1009"/>
  <c r="F1009"/>
  <c r="E1009"/>
  <c r="L1004"/>
  <c r="K1004"/>
  <c r="J1004"/>
  <c r="I1004"/>
  <c r="H1004"/>
  <c r="G1004"/>
  <c r="F1004"/>
  <c r="E1004"/>
  <c r="E999"/>
  <c r="L994"/>
  <c r="K994"/>
  <c r="J994"/>
  <c r="I994"/>
  <c r="H994"/>
  <c r="G994"/>
  <c r="F994"/>
  <c r="E994"/>
  <c r="L989"/>
  <c r="K989"/>
  <c r="J989"/>
  <c r="I989"/>
  <c r="H989"/>
  <c r="G989"/>
  <c r="F989"/>
  <c r="E989"/>
  <c r="L984"/>
  <c r="K984"/>
  <c r="J984"/>
  <c r="I984"/>
  <c r="H984"/>
  <c r="G984"/>
  <c r="F984"/>
  <c r="E984"/>
  <c r="L979"/>
  <c r="K979"/>
  <c r="J979"/>
  <c r="I979"/>
  <c r="H979"/>
  <c r="G979"/>
  <c r="F979"/>
  <c r="E979"/>
  <c r="L974"/>
  <c r="K974"/>
  <c r="J974"/>
  <c r="I974"/>
  <c r="H974"/>
  <c r="G974"/>
  <c r="F974"/>
  <c r="E974"/>
  <c r="L968"/>
  <c r="K968"/>
  <c r="J968"/>
  <c r="I968"/>
  <c r="H968"/>
  <c r="G968"/>
  <c r="F968"/>
  <c r="E968"/>
  <c r="L963"/>
  <c r="K963"/>
  <c r="J963"/>
  <c r="I963"/>
  <c r="H963"/>
  <c r="G963"/>
  <c r="F963"/>
  <c r="E963"/>
  <c r="L958"/>
  <c r="K958"/>
  <c r="J958"/>
  <c r="I958"/>
  <c r="H958"/>
  <c r="G958"/>
  <c r="F958"/>
  <c r="E958"/>
  <c r="E953"/>
  <c r="L948"/>
  <c r="K948"/>
  <c r="J948"/>
  <c r="I948"/>
  <c r="H948"/>
  <c r="G948"/>
  <c r="F948"/>
  <c r="E948"/>
  <c r="L943"/>
  <c r="K943"/>
  <c r="J943"/>
  <c r="I943"/>
  <c r="H943"/>
  <c r="G943"/>
  <c r="F943"/>
  <c r="E943"/>
  <c r="L938"/>
  <c r="K938"/>
  <c r="J938"/>
  <c r="I938"/>
  <c r="H938"/>
  <c r="G938"/>
  <c r="F938"/>
  <c r="E938"/>
  <c r="L933"/>
  <c r="K933"/>
  <c r="J933"/>
  <c r="I933"/>
  <c r="H933"/>
  <c r="G933"/>
  <c r="F933"/>
  <c r="E933"/>
  <c r="L928"/>
  <c r="K928"/>
  <c r="J928"/>
  <c r="I928"/>
  <c r="H928"/>
  <c r="G928"/>
  <c r="F928"/>
  <c r="E928"/>
  <c r="E923"/>
  <c r="L918"/>
  <c r="K918"/>
  <c r="J918"/>
  <c r="I918"/>
  <c r="H918"/>
  <c r="G918"/>
  <c r="F918"/>
  <c r="E918"/>
  <c r="L913"/>
  <c r="K913"/>
  <c r="J913"/>
  <c r="I913"/>
  <c r="H913"/>
  <c r="G913"/>
  <c r="F913"/>
  <c r="E913"/>
  <c r="L908"/>
  <c r="K908"/>
  <c r="J908"/>
  <c r="I908"/>
  <c r="H908"/>
  <c r="G908"/>
  <c r="F908"/>
  <c r="E908"/>
  <c r="L903"/>
  <c r="K903"/>
  <c r="J903"/>
  <c r="I903"/>
  <c r="H903"/>
  <c r="G903"/>
  <c r="F903"/>
  <c r="E903"/>
  <c r="L898"/>
  <c r="K898"/>
  <c r="J898"/>
  <c r="I898"/>
  <c r="H898"/>
  <c r="G898"/>
  <c r="F898"/>
  <c r="E898"/>
  <c r="L893"/>
  <c r="K893"/>
  <c r="J893"/>
  <c r="I893"/>
  <c r="H893"/>
  <c r="G893"/>
  <c r="F893"/>
  <c r="E893"/>
  <c r="L888"/>
  <c r="K888"/>
  <c r="J888"/>
  <c r="I888"/>
  <c r="H888"/>
  <c r="G888"/>
  <c r="F888"/>
  <c r="E888"/>
  <c r="K882"/>
  <c r="E882"/>
  <c r="L877"/>
  <c r="K877"/>
  <c r="J877"/>
  <c r="I877"/>
  <c r="H877"/>
  <c r="G877"/>
  <c r="F877"/>
  <c r="E877"/>
  <c r="L872"/>
  <c r="K872"/>
  <c r="J872"/>
  <c r="I872"/>
  <c r="H872"/>
  <c r="G872"/>
  <c r="F872"/>
  <c r="E872"/>
  <c r="E866"/>
  <c r="L861"/>
  <c r="K861"/>
  <c r="J861"/>
  <c r="I861"/>
  <c r="H861"/>
  <c r="G861"/>
  <c r="F861"/>
  <c r="E861"/>
  <c r="L855"/>
  <c r="K855"/>
  <c r="J855"/>
  <c r="I855"/>
  <c r="H855"/>
  <c r="G855"/>
  <c r="F855"/>
  <c r="E855"/>
  <c r="L852"/>
  <c r="K852"/>
  <c r="J852"/>
  <c r="I852"/>
  <c r="H852"/>
  <c r="G852"/>
  <c r="F852"/>
  <c r="E852"/>
  <c r="L846"/>
  <c r="K846"/>
  <c r="J846"/>
  <c r="I846"/>
  <c r="H846"/>
  <c r="G846"/>
  <c r="F846"/>
  <c r="E846"/>
  <c r="E840"/>
  <c r="L835"/>
  <c r="K835"/>
  <c r="J835"/>
  <c r="I835"/>
  <c r="H835"/>
  <c r="G835"/>
  <c r="F835"/>
  <c r="E835"/>
  <c r="L830"/>
  <c r="K830"/>
  <c r="J830"/>
  <c r="I830"/>
  <c r="H830"/>
  <c r="G830"/>
  <c r="F830"/>
  <c r="E830"/>
  <c r="L825"/>
  <c r="K825"/>
  <c r="J825"/>
  <c r="I825"/>
  <c r="H825"/>
  <c r="G825"/>
  <c r="F825"/>
  <c r="E825"/>
  <c r="L820"/>
  <c r="K820"/>
  <c r="J820"/>
  <c r="I820"/>
  <c r="H820"/>
  <c r="G820"/>
  <c r="F820"/>
  <c r="E820"/>
  <c r="L815"/>
  <c r="K815"/>
  <c r="J815"/>
  <c r="I815"/>
  <c r="H815"/>
  <c r="G815"/>
  <c r="F815"/>
  <c r="E815"/>
  <c r="L810"/>
  <c r="K810"/>
  <c r="J810"/>
  <c r="I810"/>
  <c r="H810"/>
  <c r="G810"/>
  <c r="F810"/>
  <c r="E810"/>
  <c r="L805"/>
  <c r="K805"/>
  <c r="J805"/>
  <c r="I805"/>
  <c r="H805"/>
  <c r="G805"/>
  <c r="F805"/>
  <c r="E805"/>
  <c r="L800"/>
  <c r="K800"/>
  <c r="J800"/>
  <c r="I800"/>
  <c r="H800"/>
  <c r="G800"/>
  <c r="F800"/>
  <c r="E800"/>
  <c r="L795"/>
  <c r="K795"/>
  <c r="J795"/>
  <c r="I795"/>
  <c r="H795"/>
  <c r="G795"/>
  <c r="F795"/>
  <c r="E795"/>
  <c r="L790"/>
  <c r="K790"/>
  <c r="J790"/>
  <c r="I790"/>
  <c r="H790"/>
  <c r="G790"/>
  <c r="F790"/>
  <c r="E790"/>
  <c r="K780"/>
  <c r="E780"/>
  <c r="L775"/>
  <c r="K775"/>
  <c r="J775"/>
  <c r="I775"/>
  <c r="H775"/>
  <c r="G775"/>
  <c r="F775"/>
  <c r="E775"/>
  <c r="L772"/>
  <c r="K772"/>
  <c r="J772"/>
  <c r="I772"/>
  <c r="H772"/>
  <c r="G772"/>
  <c r="F772"/>
  <c r="E772"/>
  <c r="L767"/>
  <c r="K767"/>
  <c r="J767"/>
  <c r="I767"/>
  <c r="H767"/>
  <c r="G767"/>
  <c r="F767"/>
  <c r="E767"/>
  <c r="E760"/>
  <c r="L755"/>
  <c r="K755"/>
  <c r="J755"/>
  <c r="I755"/>
  <c r="H755"/>
  <c r="G755"/>
  <c r="F755"/>
  <c r="E755"/>
  <c r="L750"/>
  <c r="K750"/>
  <c r="J750"/>
  <c r="I750"/>
  <c r="H750"/>
  <c r="G750"/>
  <c r="F750"/>
  <c r="E750"/>
  <c r="L745"/>
  <c r="K745"/>
  <c r="J745"/>
  <c r="I745"/>
  <c r="H745"/>
  <c r="G745"/>
  <c r="F745"/>
  <c r="E745"/>
  <c r="L740"/>
  <c r="K740"/>
  <c r="J740"/>
  <c r="I740"/>
  <c r="H740"/>
  <c r="G740"/>
  <c r="F740"/>
  <c r="E740"/>
  <c r="L735"/>
  <c r="K735"/>
  <c r="J735"/>
  <c r="I735"/>
  <c r="H735"/>
  <c r="G735"/>
  <c r="F735"/>
  <c r="E735"/>
  <c r="L730"/>
  <c r="K730"/>
  <c r="J730"/>
  <c r="I730"/>
  <c r="H730"/>
  <c r="G730"/>
  <c r="F730"/>
  <c r="E730"/>
  <c r="L725"/>
  <c r="K725"/>
  <c r="J725"/>
  <c r="I725"/>
  <c r="H725"/>
  <c r="G725"/>
  <c r="F725"/>
  <c r="E725"/>
  <c r="L720"/>
  <c r="K720"/>
  <c r="J720"/>
  <c r="I720"/>
  <c r="H720"/>
  <c r="G720"/>
  <c r="F720"/>
  <c r="E720"/>
  <c r="L715"/>
  <c r="K715"/>
  <c r="J715"/>
  <c r="I715"/>
  <c r="H715"/>
  <c r="G715"/>
  <c r="F715"/>
  <c r="E715"/>
  <c r="L710"/>
  <c r="K710"/>
  <c r="J710"/>
  <c r="I710"/>
  <c r="H710"/>
  <c r="G710"/>
  <c r="F710"/>
  <c r="E710"/>
  <c r="L705"/>
  <c r="K705"/>
  <c r="J705"/>
  <c r="I705"/>
  <c r="H705"/>
  <c r="G705"/>
  <c r="F705"/>
  <c r="E705"/>
  <c r="L700"/>
  <c r="K700"/>
  <c r="J700"/>
  <c r="I700"/>
  <c r="H700"/>
  <c r="G700"/>
  <c r="F700"/>
  <c r="E700"/>
  <c r="L695"/>
  <c r="K695"/>
  <c r="J695"/>
  <c r="I695"/>
  <c r="H695"/>
  <c r="G695"/>
  <c r="F695"/>
  <c r="E695"/>
  <c r="L690"/>
  <c r="K690"/>
  <c r="J690"/>
  <c r="I690"/>
  <c r="H690"/>
  <c r="G690"/>
  <c r="F690"/>
  <c r="E690"/>
  <c r="L685"/>
  <c r="K685"/>
  <c r="J685"/>
  <c r="I685"/>
  <c r="H685"/>
  <c r="G685"/>
  <c r="F685"/>
  <c r="E685"/>
  <c r="E680"/>
  <c r="L675"/>
  <c r="K675"/>
  <c r="J675"/>
  <c r="I675"/>
  <c r="H675"/>
  <c r="G675"/>
  <c r="F675"/>
  <c r="E675"/>
  <c r="L670"/>
  <c r="K670"/>
  <c r="J670"/>
  <c r="I670"/>
  <c r="H670"/>
  <c r="G670"/>
  <c r="F670"/>
  <c r="E670"/>
  <c r="L665"/>
  <c r="K665"/>
  <c r="J665"/>
  <c r="I665"/>
  <c r="H665"/>
  <c r="G665"/>
  <c r="F665"/>
  <c r="E665"/>
  <c r="E660"/>
  <c r="E630"/>
  <c r="E625"/>
  <c r="L621"/>
  <c r="K621"/>
  <c r="J621"/>
  <c r="I621"/>
  <c r="H621"/>
  <c r="G621"/>
  <c r="F621"/>
  <c r="E621"/>
  <c r="E612"/>
  <c r="L609"/>
  <c r="K609"/>
  <c r="J609"/>
  <c r="I609"/>
  <c r="H609"/>
  <c r="G609"/>
  <c r="F609"/>
  <c r="E609"/>
  <c r="L604"/>
  <c r="K604"/>
  <c r="J604"/>
  <c r="I604"/>
  <c r="H604"/>
  <c r="G604"/>
  <c r="F604"/>
  <c r="E604"/>
  <c r="E598"/>
  <c r="L593"/>
  <c r="K593"/>
  <c r="J593"/>
  <c r="I593"/>
  <c r="H593"/>
  <c r="G593"/>
  <c r="F593"/>
  <c r="E593"/>
  <c r="E587"/>
  <c r="L571"/>
  <c r="K571"/>
  <c r="J571"/>
  <c r="I571"/>
  <c r="H571"/>
  <c r="G571"/>
  <c r="F571"/>
  <c r="E571"/>
  <c r="L565"/>
  <c r="K565"/>
  <c r="J565"/>
  <c r="I565"/>
  <c r="H565"/>
  <c r="G565"/>
  <c r="F565"/>
  <c r="E565"/>
  <c r="L560"/>
  <c r="K560"/>
  <c r="J560"/>
  <c r="I560"/>
  <c r="H560"/>
  <c r="G560"/>
  <c r="F560"/>
  <c r="E560"/>
  <c r="E554"/>
  <c r="L547"/>
  <c r="K547"/>
  <c r="J547"/>
  <c r="I547"/>
  <c r="H547"/>
  <c r="G547"/>
  <c r="F547"/>
  <c r="E547"/>
  <c r="L544"/>
  <c r="K544"/>
  <c r="J544"/>
  <c r="I544"/>
  <c r="H544"/>
  <c r="G544"/>
  <c r="F544"/>
  <c r="E544"/>
  <c r="L538"/>
  <c r="K538"/>
  <c r="J538"/>
  <c r="I538"/>
  <c r="H538"/>
  <c r="G538"/>
  <c r="F538"/>
  <c r="E538"/>
  <c r="L532"/>
  <c r="K532"/>
  <c r="J532"/>
  <c r="I532"/>
  <c r="H532"/>
  <c r="G532"/>
  <c r="F532"/>
  <c r="E532"/>
  <c r="L529"/>
  <c r="K529"/>
  <c r="J529"/>
  <c r="I529"/>
  <c r="H529"/>
  <c r="G529"/>
  <c r="F529"/>
  <c r="E529"/>
  <c r="L516"/>
  <c r="K516"/>
  <c r="J516"/>
  <c r="I516"/>
  <c r="H516"/>
  <c r="G516"/>
  <c r="F516"/>
  <c r="E516"/>
  <c r="L510"/>
  <c r="K510"/>
  <c r="J510"/>
  <c r="I510"/>
  <c r="H510"/>
  <c r="G510"/>
  <c r="F510"/>
  <c r="E510"/>
  <c r="L505"/>
  <c r="K505"/>
  <c r="J505"/>
  <c r="I505"/>
  <c r="H505"/>
  <c r="G505"/>
  <c r="F505"/>
  <c r="E505"/>
  <c r="L500"/>
  <c r="K500"/>
  <c r="J500"/>
  <c r="I500"/>
  <c r="H500"/>
  <c r="G500"/>
  <c r="F500"/>
  <c r="E500"/>
  <c r="L495"/>
  <c r="K495"/>
  <c r="J495"/>
  <c r="I495"/>
  <c r="H495"/>
  <c r="G495"/>
  <c r="F495"/>
  <c r="E495"/>
  <c r="E490"/>
  <c r="E479"/>
  <c r="L439"/>
  <c r="K439"/>
  <c r="J439"/>
  <c r="I439"/>
  <c r="H439"/>
  <c r="G439"/>
  <c r="F439"/>
  <c r="E439"/>
  <c r="E430"/>
  <c r="E421"/>
  <c r="L377"/>
  <c r="K377"/>
  <c r="J377"/>
  <c r="I377"/>
  <c r="H377"/>
  <c r="G377"/>
  <c r="F377"/>
  <c r="E377"/>
  <c r="L368"/>
  <c r="K368"/>
  <c r="J368"/>
  <c r="I368"/>
  <c r="H368"/>
  <c r="G368"/>
  <c r="F368"/>
  <c r="E368"/>
  <c r="L363"/>
  <c r="K363"/>
  <c r="J363"/>
  <c r="I363"/>
  <c r="H363"/>
  <c r="G363"/>
  <c r="F363"/>
  <c r="E363"/>
  <c r="L358"/>
  <c r="K358"/>
  <c r="J358"/>
  <c r="I358"/>
  <c r="H358"/>
  <c r="G358"/>
  <c r="F358"/>
  <c r="E358"/>
  <c r="L353"/>
  <c r="K353"/>
  <c r="J353"/>
  <c r="I353"/>
  <c r="H353"/>
  <c r="G353"/>
  <c r="F353"/>
  <c r="E353"/>
  <c r="L348"/>
  <c r="K348"/>
  <c r="J348"/>
  <c r="I348"/>
  <c r="H348"/>
  <c r="G348"/>
  <c r="F348"/>
  <c r="E348"/>
  <c r="L343"/>
  <c r="K343"/>
  <c r="J343"/>
  <c r="I343"/>
  <c r="H343"/>
  <c r="G343"/>
  <c r="F343"/>
  <c r="E343"/>
  <c r="E338"/>
  <c r="E292"/>
  <c r="L251"/>
  <c r="K251"/>
  <c r="J251"/>
  <c r="I251"/>
  <c r="H251"/>
  <c r="G251"/>
  <c r="F251"/>
  <c r="E251"/>
  <c r="E232"/>
  <c r="E226"/>
  <c r="L218"/>
  <c r="K218"/>
  <c r="J218"/>
  <c r="I218"/>
  <c r="H218"/>
  <c r="G218"/>
  <c r="F218"/>
  <c r="E218"/>
  <c r="L213"/>
  <c r="K213"/>
  <c r="J213"/>
  <c r="I213"/>
  <c r="H213"/>
  <c r="G213"/>
  <c r="F213"/>
  <c r="E213"/>
  <c r="E206"/>
  <c r="L202"/>
  <c r="K202"/>
  <c r="J202"/>
  <c r="I202"/>
  <c r="H202"/>
  <c r="G202"/>
  <c r="F202"/>
  <c r="E202"/>
  <c r="L198"/>
  <c r="K198"/>
  <c r="J198"/>
  <c r="I198"/>
  <c r="H198"/>
  <c r="G198"/>
  <c r="F198"/>
  <c r="E198"/>
  <c r="E173"/>
  <c r="L166"/>
  <c r="K166"/>
  <c r="J166"/>
  <c r="I166"/>
  <c r="H166"/>
  <c r="G166"/>
  <c r="F166"/>
  <c r="E166"/>
  <c r="L161"/>
  <c r="K161"/>
  <c r="J161"/>
  <c r="I161"/>
  <c r="H161"/>
  <c r="G161"/>
  <c r="F161"/>
  <c r="E161"/>
  <c r="L153"/>
  <c r="K153"/>
  <c r="J153"/>
  <c r="I153"/>
  <c r="H153"/>
  <c r="G153"/>
  <c r="F153"/>
  <c r="E153"/>
  <c r="K147"/>
  <c r="E147"/>
  <c r="L136"/>
  <c r="K136"/>
  <c r="J136"/>
  <c r="I136"/>
  <c r="H136"/>
  <c r="G136"/>
  <c r="F136"/>
  <c r="E136"/>
  <c r="E121"/>
  <c r="E112"/>
  <c r="L107"/>
  <c r="K107"/>
  <c r="J107"/>
  <c r="I107"/>
  <c r="H107"/>
  <c r="G107"/>
  <c r="F107"/>
  <c r="E107"/>
  <c r="L102"/>
  <c r="K102"/>
  <c r="J102"/>
  <c r="I102"/>
  <c r="H102"/>
  <c r="G102"/>
  <c r="F102"/>
  <c r="E102"/>
  <c r="K96"/>
  <c r="H96"/>
  <c r="G96"/>
  <c r="E96"/>
  <c r="L93"/>
  <c r="K93"/>
  <c r="J93"/>
  <c r="I93"/>
  <c r="H93"/>
  <c r="G93"/>
  <c r="F93"/>
  <c r="E93"/>
  <c r="L90"/>
  <c r="K90"/>
  <c r="J90"/>
  <c r="I90"/>
  <c r="H90"/>
  <c r="G90"/>
  <c r="F90"/>
  <c r="E90"/>
  <c r="L81"/>
  <c r="K81"/>
  <c r="J81"/>
  <c r="I81"/>
  <c r="H81"/>
  <c r="G81"/>
  <c r="F81"/>
  <c r="E81"/>
  <c r="L78"/>
  <c r="K78"/>
  <c r="J78"/>
  <c r="I78"/>
  <c r="H78"/>
  <c r="G78"/>
  <c r="F78"/>
  <c r="E78"/>
  <c r="L75"/>
  <c r="K75"/>
  <c r="J75"/>
  <c r="I75"/>
  <c r="H75"/>
  <c r="G75"/>
  <c r="F75"/>
  <c r="E75"/>
  <c r="L69"/>
  <c r="K69"/>
  <c r="J69"/>
  <c r="I69"/>
  <c r="H69"/>
  <c r="G69"/>
  <c r="F69"/>
  <c r="E69"/>
  <c r="L50"/>
  <c r="K50"/>
  <c r="J50"/>
  <c r="I50"/>
  <c r="H50"/>
  <c r="G50"/>
  <c r="F50"/>
  <c r="E50"/>
  <c r="L45"/>
  <c r="K45"/>
  <c r="J45"/>
  <c r="I45"/>
  <c r="H45"/>
  <c r="G45"/>
  <c r="F45"/>
  <c r="E45"/>
  <c r="L40"/>
  <c r="K40"/>
  <c r="J40"/>
  <c r="I40"/>
  <c r="H40"/>
  <c r="G40"/>
  <c r="F40"/>
  <c r="E40"/>
  <c r="L1065"/>
  <c r="L1061" s="1"/>
  <c r="K1065"/>
  <c r="K1061" s="1"/>
  <c r="J1065"/>
  <c r="J1061" s="1"/>
  <c r="I1065"/>
  <c r="I1061" s="1"/>
  <c r="H1065"/>
  <c r="H1061" s="1"/>
  <c r="G1065"/>
  <c r="G1061" s="1"/>
  <c r="F1065"/>
  <c r="F1061" s="1"/>
  <c r="E1065"/>
  <c r="L1033"/>
  <c r="L1029" s="1"/>
  <c r="K1033"/>
  <c r="K1029" s="1"/>
  <c r="J1033"/>
  <c r="J1029" s="1"/>
  <c r="I1033"/>
  <c r="I1029" s="1"/>
  <c r="H1033"/>
  <c r="H1029" s="1"/>
  <c r="G1033"/>
  <c r="G1029" s="1"/>
  <c r="F1033"/>
  <c r="F1029" s="1"/>
  <c r="E1033"/>
  <c r="L1003"/>
  <c r="L999" s="1"/>
  <c r="K1003"/>
  <c r="K999" s="1"/>
  <c r="J1003"/>
  <c r="J999" s="1"/>
  <c r="I1003"/>
  <c r="I999" s="1"/>
  <c r="H1003"/>
  <c r="H999" s="1"/>
  <c r="G1003"/>
  <c r="G999" s="1"/>
  <c r="F1003"/>
  <c r="F999" s="1"/>
  <c r="E1003"/>
  <c r="L927"/>
  <c r="K927"/>
  <c r="J927"/>
  <c r="I927"/>
  <c r="H927"/>
  <c r="G927"/>
  <c r="F927"/>
  <c r="L957"/>
  <c r="L953" s="1"/>
  <c r="K957"/>
  <c r="K953" s="1"/>
  <c r="J957"/>
  <c r="J953" s="1"/>
  <c r="I957"/>
  <c r="I953" s="1"/>
  <c r="H957"/>
  <c r="H953" s="1"/>
  <c r="G957"/>
  <c r="G953" s="1"/>
  <c r="F957"/>
  <c r="F953" s="1"/>
  <c r="E957"/>
  <c r="E927"/>
  <c r="E1070" s="1"/>
  <c r="L886"/>
  <c r="L882" s="1"/>
  <c r="K886"/>
  <c r="J886"/>
  <c r="J882" s="1"/>
  <c r="I886"/>
  <c r="I882" s="1"/>
  <c r="H886"/>
  <c r="H882" s="1"/>
  <c r="G886"/>
  <c r="G882" s="1"/>
  <c r="F886"/>
  <c r="F882" s="1"/>
  <c r="E886"/>
  <c r="L844"/>
  <c r="L840" s="1"/>
  <c r="K844"/>
  <c r="K840" s="1"/>
  <c r="J844"/>
  <c r="J840" s="1"/>
  <c r="I844"/>
  <c r="I840" s="1"/>
  <c r="H844"/>
  <c r="H840" s="1"/>
  <c r="G844"/>
  <c r="G840" s="1"/>
  <c r="F844"/>
  <c r="F840" s="1"/>
  <c r="L870"/>
  <c r="L866" s="1"/>
  <c r="K870"/>
  <c r="K866" s="1"/>
  <c r="J870"/>
  <c r="J866" s="1"/>
  <c r="I870"/>
  <c r="I866" s="1"/>
  <c r="H870"/>
  <c r="H866" s="1"/>
  <c r="G870"/>
  <c r="G866" s="1"/>
  <c r="F870"/>
  <c r="F866" s="1"/>
  <c r="E870"/>
  <c r="E794"/>
  <c r="E844" s="1"/>
  <c r="L784"/>
  <c r="L780" s="1"/>
  <c r="K784"/>
  <c r="J784"/>
  <c r="J780" s="1"/>
  <c r="I784"/>
  <c r="I780" s="1"/>
  <c r="H784"/>
  <c r="H780" s="1"/>
  <c r="G784"/>
  <c r="G780" s="1"/>
  <c r="F784"/>
  <c r="F780" s="1"/>
  <c r="E784"/>
  <c r="E714"/>
  <c r="L684"/>
  <c r="L680" s="1"/>
  <c r="K684"/>
  <c r="K680" s="1"/>
  <c r="J684"/>
  <c r="J680" s="1"/>
  <c r="I684"/>
  <c r="I680" s="1"/>
  <c r="H684"/>
  <c r="H680" s="1"/>
  <c r="G684"/>
  <c r="G680" s="1"/>
  <c r="F684"/>
  <c r="F680" s="1"/>
  <c r="E684"/>
  <c r="L664"/>
  <c r="L764" s="1"/>
  <c r="L760" s="1"/>
  <c r="K664"/>
  <c r="K764" s="1"/>
  <c r="K760" s="1"/>
  <c r="J664"/>
  <c r="J764" s="1"/>
  <c r="J760" s="1"/>
  <c r="I664"/>
  <c r="I764" s="1"/>
  <c r="I760" s="1"/>
  <c r="H664"/>
  <c r="H764" s="1"/>
  <c r="H760" s="1"/>
  <c r="G664"/>
  <c r="G764" s="1"/>
  <c r="G760" s="1"/>
  <c r="F664"/>
  <c r="F764" s="1"/>
  <c r="F760" s="1"/>
  <c r="E664"/>
  <c r="E764" s="1"/>
  <c r="L616"/>
  <c r="L612" s="1"/>
  <c r="K616"/>
  <c r="K612" s="1"/>
  <c r="J616"/>
  <c r="J612" s="1"/>
  <c r="I616"/>
  <c r="I612" s="1"/>
  <c r="H616"/>
  <c r="H612" s="1"/>
  <c r="G616"/>
  <c r="G612" s="1"/>
  <c r="F616"/>
  <c r="F612" s="1"/>
  <c r="E616"/>
  <c r="L602"/>
  <c r="L598" s="1"/>
  <c r="K602"/>
  <c r="K598" s="1"/>
  <c r="J602"/>
  <c r="J598" s="1"/>
  <c r="I602"/>
  <c r="I598" s="1"/>
  <c r="H602"/>
  <c r="H598" s="1"/>
  <c r="G602"/>
  <c r="G598" s="1"/>
  <c r="F602"/>
  <c r="F598" s="1"/>
  <c r="E602"/>
  <c r="L558"/>
  <c r="L554" s="1"/>
  <c r="K558"/>
  <c r="K554" s="1"/>
  <c r="J558"/>
  <c r="J554" s="1"/>
  <c r="I558"/>
  <c r="I554" s="1"/>
  <c r="H558"/>
  <c r="H554" s="1"/>
  <c r="G558"/>
  <c r="G554" s="1"/>
  <c r="F558"/>
  <c r="F554" s="1"/>
  <c r="E558"/>
  <c r="L552"/>
  <c r="K552"/>
  <c r="J552"/>
  <c r="I552"/>
  <c r="H552"/>
  <c r="G552"/>
  <c r="F552"/>
  <c r="E552"/>
  <c r="L494"/>
  <c r="L591" s="1"/>
  <c r="L587" s="1"/>
  <c r="K494"/>
  <c r="K591" s="1"/>
  <c r="K587" s="1"/>
  <c r="J494"/>
  <c r="J591" s="1"/>
  <c r="J587" s="1"/>
  <c r="I494"/>
  <c r="I591" s="1"/>
  <c r="I587" s="1"/>
  <c r="H494"/>
  <c r="H591" s="1"/>
  <c r="H587" s="1"/>
  <c r="G494"/>
  <c r="G591" s="1"/>
  <c r="G587" s="1"/>
  <c r="F494"/>
  <c r="F591" s="1"/>
  <c r="F587" s="1"/>
  <c r="E494"/>
  <c r="E591" s="1"/>
  <c r="L434"/>
  <c r="L430" s="1"/>
  <c r="K434"/>
  <c r="K430" s="1"/>
  <c r="J434"/>
  <c r="J430" s="1"/>
  <c r="I434"/>
  <c r="I430" s="1"/>
  <c r="H434"/>
  <c r="H430" s="1"/>
  <c r="G434"/>
  <c r="G430" s="1"/>
  <c r="F434"/>
  <c r="F430" s="1"/>
  <c r="E434"/>
  <c r="L425"/>
  <c r="L421" s="1"/>
  <c r="K425"/>
  <c r="K421" s="1"/>
  <c r="J425"/>
  <c r="J421" s="1"/>
  <c r="I425"/>
  <c r="I421" s="1"/>
  <c r="H425"/>
  <c r="H421" s="1"/>
  <c r="G425"/>
  <c r="G421" s="1"/>
  <c r="F425"/>
  <c r="F421" s="1"/>
  <c r="E425"/>
  <c r="L372"/>
  <c r="K372"/>
  <c r="J372"/>
  <c r="H372"/>
  <c r="G372"/>
  <c r="F372"/>
  <c r="E372"/>
  <c r="L342"/>
  <c r="L296" s="1"/>
  <c r="L292" s="1"/>
  <c r="K342"/>
  <c r="J342"/>
  <c r="J296" s="1"/>
  <c r="J292" s="1"/>
  <c r="I342"/>
  <c r="H342"/>
  <c r="H296" s="1"/>
  <c r="H292" s="1"/>
  <c r="G342"/>
  <c r="F342"/>
  <c r="E342"/>
  <c r="E296" s="1"/>
  <c r="L236"/>
  <c r="L483" s="1"/>
  <c r="L479" s="1"/>
  <c r="K236"/>
  <c r="K232" s="1"/>
  <c r="J236"/>
  <c r="J483" s="1"/>
  <c r="J479" s="1"/>
  <c r="I236"/>
  <c r="I232" s="1"/>
  <c r="H236"/>
  <c r="G236"/>
  <c r="G232" s="1"/>
  <c r="F236"/>
  <c r="F232" s="1"/>
  <c r="E236"/>
  <c r="E483" s="1"/>
  <c r="L209"/>
  <c r="L206" s="1"/>
  <c r="K209"/>
  <c r="K206" s="1"/>
  <c r="J209"/>
  <c r="J206" s="1"/>
  <c r="I209"/>
  <c r="I206" s="1"/>
  <c r="H209"/>
  <c r="H206" s="1"/>
  <c r="G209"/>
  <c r="G206" s="1"/>
  <c r="F209"/>
  <c r="F206" s="1"/>
  <c r="E209"/>
  <c r="L197"/>
  <c r="L230" s="1"/>
  <c r="L226" s="1"/>
  <c r="K197"/>
  <c r="K230" s="1"/>
  <c r="K226" s="1"/>
  <c r="J197"/>
  <c r="J230" s="1"/>
  <c r="J226" s="1"/>
  <c r="I197"/>
  <c r="I230" s="1"/>
  <c r="I226" s="1"/>
  <c r="H197"/>
  <c r="H230" s="1"/>
  <c r="H226" s="1"/>
  <c r="G197"/>
  <c r="G230" s="1"/>
  <c r="G226" s="1"/>
  <c r="F197"/>
  <c r="F230" s="1"/>
  <c r="F226" s="1"/>
  <c r="E197"/>
  <c r="E230" s="1"/>
  <c r="L151"/>
  <c r="L147" s="1"/>
  <c r="K151"/>
  <c r="J151"/>
  <c r="J147" s="1"/>
  <c r="I151"/>
  <c r="I147" s="1"/>
  <c r="H151"/>
  <c r="H147" s="1"/>
  <c r="G151"/>
  <c r="G147" s="1"/>
  <c r="F151"/>
  <c r="F147" s="1"/>
  <c r="E151"/>
  <c r="L125"/>
  <c r="L177" s="1"/>
  <c r="L173" s="1"/>
  <c r="K125"/>
  <c r="K177" s="1"/>
  <c r="K173" s="1"/>
  <c r="J125"/>
  <c r="J177" s="1"/>
  <c r="J173" s="1"/>
  <c r="I125"/>
  <c r="I177" s="1"/>
  <c r="I173" s="1"/>
  <c r="H125"/>
  <c r="H177" s="1"/>
  <c r="H173" s="1"/>
  <c r="G125"/>
  <c r="G177" s="1"/>
  <c r="G173" s="1"/>
  <c r="F125"/>
  <c r="F177" s="1"/>
  <c r="F173" s="1"/>
  <c r="E125"/>
  <c r="E177" s="1"/>
  <c r="L100"/>
  <c r="L96" s="1"/>
  <c r="K100"/>
  <c r="J100"/>
  <c r="J96" s="1"/>
  <c r="I100"/>
  <c r="I96" s="1"/>
  <c r="H100"/>
  <c r="G100"/>
  <c r="F100"/>
  <c r="F96" s="1"/>
  <c r="E100"/>
  <c r="L38"/>
  <c r="K38"/>
  <c r="J38"/>
  <c r="I38"/>
  <c r="H38"/>
  <c r="G38"/>
  <c r="F38"/>
  <c r="E38"/>
  <c r="L21"/>
  <c r="K21"/>
  <c r="J21"/>
  <c r="I21"/>
  <c r="H21"/>
  <c r="G21"/>
  <c r="F21"/>
  <c r="E21"/>
  <c r="L19"/>
  <c r="K19"/>
  <c r="J19"/>
  <c r="I19"/>
  <c r="H19"/>
  <c r="G19"/>
  <c r="F19"/>
  <c r="E19"/>
  <c r="L17"/>
  <c r="K17"/>
  <c r="J17"/>
  <c r="I17"/>
  <c r="H17"/>
  <c r="G17"/>
  <c r="F17"/>
  <c r="E17"/>
  <c r="L13"/>
  <c r="K13"/>
  <c r="J13"/>
  <c r="I13"/>
  <c r="H13"/>
  <c r="G13"/>
  <c r="F13"/>
  <c r="E13"/>
  <c r="E116" s="1"/>
  <c r="L660" l="1"/>
  <c r="K660"/>
  <c r="J660"/>
  <c r="H660"/>
  <c r="F660"/>
  <c r="I660"/>
  <c r="G660"/>
  <c r="H483"/>
  <c r="H479" s="1"/>
  <c r="L232"/>
  <c r="J232"/>
  <c r="H232"/>
  <c r="L121"/>
  <c r="K121"/>
  <c r="J121"/>
  <c r="I121"/>
  <c r="H121"/>
  <c r="G121"/>
  <c r="F121"/>
  <c r="K296"/>
  <c r="K292" s="1"/>
  <c r="I296"/>
  <c r="I292" s="1"/>
  <c r="G296"/>
  <c r="G292" s="1"/>
  <c r="F296"/>
  <c r="F483" s="1"/>
  <c r="L1070"/>
  <c r="L1066" s="1"/>
  <c r="K1070"/>
  <c r="K1066" s="1"/>
  <c r="J1070"/>
  <c r="J1066" s="1"/>
  <c r="I1070"/>
  <c r="I1066" s="1"/>
  <c r="H1070"/>
  <c r="H1066" s="1"/>
  <c r="G1070"/>
  <c r="G1066" s="1"/>
  <c r="F1070"/>
  <c r="F1066" s="1"/>
  <c r="L338"/>
  <c r="K338"/>
  <c r="J338"/>
  <c r="I338"/>
  <c r="H338"/>
  <c r="G338"/>
  <c r="I490"/>
  <c r="L116"/>
  <c r="L112" s="1"/>
  <c r="K116"/>
  <c r="K112" s="1"/>
  <c r="J116"/>
  <c r="J112" s="1"/>
  <c r="I116"/>
  <c r="I112" s="1"/>
  <c r="H116"/>
  <c r="H112" s="1"/>
  <c r="L923"/>
  <c r="K923"/>
  <c r="J923"/>
  <c r="H923"/>
  <c r="G923"/>
  <c r="F923"/>
  <c r="I923"/>
  <c r="L490"/>
  <c r="K490"/>
  <c r="J490"/>
  <c r="H490"/>
  <c r="G490"/>
  <c r="F490"/>
  <c r="F116"/>
  <c r="F112" s="1"/>
  <c r="G116"/>
  <c r="G112" s="1"/>
  <c r="F629"/>
  <c r="H629"/>
  <c r="J629"/>
  <c r="L629"/>
  <c r="E629"/>
  <c r="E634" s="1"/>
  <c r="E1075" s="1"/>
  <c r="G629"/>
  <c r="I629"/>
  <c r="K629"/>
  <c r="L1002"/>
  <c r="K1002"/>
  <c r="J1002"/>
  <c r="I1002"/>
  <c r="H1002"/>
  <c r="G1002"/>
  <c r="F1002"/>
  <c r="K483" l="1"/>
  <c r="K479" s="1"/>
  <c r="I483"/>
  <c r="I479" s="1"/>
  <c r="G483"/>
  <c r="G479" s="1"/>
  <c r="L634"/>
  <c r="L1075" s="1"/>
  <c r="L1071" s="1"/>
  <c r="L625"/>
  <c r="K634"/>
  <c r="K630" s="1"/>
  <c r="K625"/>
  <c r="H634"/>
  <c r="H630" s="1"/>
  <c r="H625"/>
  <c r="G634"/>
  <c r="G630" s="1"/>
  <c r="G625"/>
  <c r="F634"/>
  <c r="F630" s="1"/>
  <c r="F625"/>
  <c r="J634"/>
  <c r="J1075" s="1"/>
  <c r="J1071" s="1"/>
  <c r="J625"/>
  <c r="I634"/>
  <c r="I630" s="1"/>
  <c r="I625"/>
  <c r="K1075"/>
  <c r="K1071" s="1"/>
  <c r="L445"/>
  <c r="K445"/>
  <c r="J445"/>
  <c r="I445"/>
  <c r="H445"/>
  <c r="G445"/>
  <c r="F445"/>
  <c r="J630" l="1"/>
  <c r="G1075"/>
  <c r="G1071" s="1"/>
  <c r="H1075"/>
  <c r="H1071" s="1"/>
  <c r="I1075"/>
  <c r="I1071" s="1"/>
  <c r="L630"/>
  <c r="F1075"/>
  <c r="L1057"/>
  <c r="K1057"/>
  <c r="J1057"/>
  <c r="I1057"/>
  <c r="H1057"/>
  <c r="G1057"/>
  <c r="F1057"/>
  <c r="E1057"/>
  <c r="L185"/>
  <c r="K185"/>
  <c r="J185"/>
  <c r="I185"/>
  <c r="H185"/>
  <c r="G185"/>
  <c r="F185"/>
  <c r="L640"/>
  <c r="K640"/>
  <c r="J640"/>
  <c r="I640"/>
  <c r="H640"/>
  <c r="G640"/>
  <c r="F640"/>
  <c r="E640"/>
  <c r="L617"/>
  <c r="K617"/>
  <c r="J617"/>
  <c r="I617"/>
  <c r="H617"/>
  <c r="G617"/>
  <c r="F617"/>
  <c r="E617"/>
  <c r="L303"/>
  <c r="K303"/>
  <c r="J303"/>
  <c r="I303"/>
  <c r="H303"/>
  <c r="G303"/>
  <c r="F303"/>
  <c r="E303"/>
  <c r="L273"/>
  <c r="K273"/>
  <c r="J273"/>
  <c r="I273"/>
  <c r="H273"/>
  <c r="G273"/>
  <c r="F273"/>
  <c r="E273"/>
  <c r="L248"/>
  <c r="K248"/>
  <c r="J248"/>
  <c r="I248"/>
  <c r="H248"/>
  <c r="G248"/>
  <c r="F248"/>
  <c r="E248"/>
  <c r="L244"/>
  <c r="K244"/>
  <c r="J244"/>
  <c r="I244"/>
  <c r="H244"/>
  <c r="G244"/>
  <c r="F244"/>
  <c r="E244"/>
  <c r="L241"/>
  <c r="K241"/>
  <c r="J241"/>
  <c r="I241"/>
  <c r="H241"/>
  <c r="G241"/>
  <c r="F241"/>
  <c r="E241"/>
  <c r="L238"/>
  <c r="K238"/>
  <c r="J238"/>
  <c r="I238"/>
  <c r="H238"/>
  <c r="G238"/>
  <c r="F238"/>
  <c r="E238"/>
  <c r="L179"/>
  <c r="K179"/>
  <c r="J179"/>
  <c r="I179"/>
  <c r="H179"/>
  <c r="G179"/>
  <c r="F179"/>
  <c r="E179"/>
  <c r="E158"/>
  <c r="L143"/>
  <c r="K143"/>
  <c r="J143"/>
  <c r="I143"/>
  <c r="H143"/>
  <c r="G143"/>
  <c r="F143"/>
  <c r="E143"/>
  <c r="L140"/>
  <c r="K140"/>
  <c r="J140"/>
  <c r="I140"/>
  <c r="H140"/>
  <c r="G140"/>
  <c r="F140"/>
  <c r="E140"/>
  <c r="L133"/>
  <c r="K133"/>
  <c r="J133"/>
  <c r="I133"/>
  <c r="H133"/>
  <c r="G133"/>
  <c r="F133"/>
  <c r="E133"/>
  <c r="L130"/>
  <c r="K130"/>
  <c r="J130"/>
  <c r="I130"/>
  <c r="H130"/>
  <c r="G130"/>
  <c r="F130"/>
  <c r="E130"/>
  <c r="L126"/>
  <c r="K126"/>
  <c r="J126"/>
  <c r="I126"/>
  <c r="H126"/>
  <c r="G126"/>
  <c r="F126"/>
  <c r="E126"/>
  <c r="L87"/>
  <c r="K87"/>
  <c r="J87"/>
  <c r="I87"/>
  <c r="H87"/>
  <c r="G87"/>
  <c r="F87"/>
  <c r="E87"/>
  <c r="L84"/>
  <c r="K84"/>
  <c r="J84"/>
  <c r="I84"/>
  <c r="H84"/>
  <c r="G84"/>
  <c r="F84"/>
  <c r="E84"/>
  <c r="L72"/>
  <c r="K72"/>
  <c r="J72"/>
  <c r="I72"/>
  <c r="H72"/>
  <c r="G72"/>
  <c r="F72"/>
  <c r="E72"/>
  <c r="L65"/>
  <c r="K65"/>
  <c r="J65"/>
  <c r="I65"/>
  <c r="H65"/>
  <c r="G65"/>
  <c r="F65"/>
  <c r="E65"/>
  <c r="L62"/>
  <c r="K62"/>
  <c r="J62"/>
  <c r="I62"/>
  <c r="H62"/>
  <c r="G62"/>
  <c r="F62"/>
  <c r="E62"/>
  <c r="L59"/>
  <c r="K59"/>
  <c r="J59"/>
  <c r="I59"/>
  <c r="H59"/>
  <c r="G59"/>
  <c r="F59"/>
  <c r="E59"/>
  <c r="L31"/>
  <c r="K31"/>
  <c r="J31"/>
  <c r="I31"/>
  <c r="H31"/>
  <c r="G31"/>
  <c r="F31"/>
  <c r="E31"/>
  <c r="L14"/>
  <c r="K14"/>
  <c r="J14"/>
  <c r="I14"/>
  <c r="H14"/>
  <c r="G14"/>
  <c r="F14"/>
  <c r="E14"/>
  <c r="L1064"/>
  <c r="K1064"/>
  <c r="J1064"/>
  <c r="I1064"/>
  <c r="H1064"/>
  <c r="G1064"/>
  <c r="F1064"/>
  <c r="E1064"/>
  <c r="L1032"/>
  <c r="K1032"/>
  <c r="J1032"/>
  <c r="I1032"/>
  <c r="H1032"/>
  <c r="G1032"/>
  <c r="F1032"/>
  <c r="E1032"/>
  <c r="E1002"/>
  <c r="L956"/>
  <c r="K956"/>
  <c r="J956"/>
  <c r="I956"/>
  <c r="H956"/>
  <c r="G956"/>
  <c r="F956"/>
  <c r="E956"/>
  <c r="L926"/>
  <c r="K926"/>
  <c r="J926"/>
  <c r="I926"/>
  <c r="H926"/>
  <c r="G926"/>
  <c r="F926"/>
  <c r="E926"/>
  <c r="L885"/>
  <c r="K885"/>
  <c r="J885"/>
  <c r="I885"/>
  <c r="H885"/>
  <c r="G885"/>
  <c r="F885"/>
  <c r="E885"/>
  <c r="L869"/>
  <c r="K869"/>
  <c r="J869"/>
  <c r="I869"/>
  <c r="H869"/>
  <c r="G869"/>
  <c r="F869"/>
  <c r="E869"/>
  <c r="L793"/>
  <c r="L843" s="1"/>
  <c r="K793"/>
  <c r="K843" s="1"/>
  <c r="J793"/>
  <c r="J843" s="1"/>
  <c r="I793"/>
  <c r="I843" s="1"/>
  <c r="H793"/>
  <c r="H843" s="1"/>
  <c r="G793"/>
  <c r="G843" s="1"/>
  <c r="F793"/>
  <c r="F843" s="1"/>
  <c r="E793"/>
  <c r="E843" s="1"/>
  <c r="L783"/>
  <c r="K783"/>
  <c r="J783"/>
  <c r="I783"/>
  <c r="H783"/>
  <c r="G783"/>
  <c r="F783"/>
  <c r="E783"/>
  <c r="L713"/>
  <c r="K713"/>
  <c r="J713"/>
  <c r="I713"/>
  <c r="H713"/>
  <c r="G713"/>
  <c r="F713"/>
  <c r="E713"/>
  <c r="L683"/>
  <c r="K683"/>
  <c r="J683"/>
  <c r="I683"/>
  <c r="H683"/>
  <c r="G683"/>
  <c r="F683"/>
  <c r="E683"/>
  <c r="L663"/>
  <c r="L763" s="1"/>
  <c r="K663"/>
  <c r="K763" s="1"/>
  <c r="J663"/>
  <c r="J763" s="1"/>
  <c r="I663"/>
  <c r="I763" s="1"/>
  <c r="H663"/>
  <c r="H763" s="1"/>
  <c r="G663"/>
  <c r="G763" s="1"/>
  <c r="F663"/>
  <c r="E663"/>
  <c r="E763" s="1"/>
  <c r="L639"/>
  <c r="L647" s="1"/>
  <c r="K639"/>
  <c r="J639"/>
  <c r="I639"/>
  <c r="H639"/>
  <c r="G639"/>
  <c r="F639"/>
  <c r="F647" s="1"/>
  <c r="K647"/>
  <c r="J647"/>
  <c r="I647"/>
  <c r="H647"/>
  <c r="G647"/>
  <c r="E639"/>
  <c r="E647" s="1"/>
  <c r="L615"/>
  <c r="K615"/>
  <c r="J615"/>
  <c r="I615"/>
  <c r="H615"/>
  <c r="G615"/>
  <c r="F615"/>
  <c r="E615"/>
  <c r="L601"/>
  <c r="K601"/>
  <c r="J601"/>
  <c r="I601"/>
  <c r="H601"/>
  <c r="G601"/>
  <c r="F601"/>
  <c r="E601"/>
  <c r="L578"/>
  <c r="K578"/>
  <c r="J578"/>
  <c r="I578"/>
  <c r="H578"/>
  <c r="G578"/>
  <c r="F578"/>
  <c r="E578"/>
  <c r="L557"/>
  <c r="K557"/>
  <c r="J557"/>
  <c r="I557"/>
  <c r="H557"/>
  <c r="G557"/>
  <c r="F557"/>
  <c r="E557"/>
  <c r="L493"/>
  <c r="L590" s="1"/>
  <c r="K493"/>
  <c r="K590" s="1"/>
  <c r="J493"/>
  <c r="J590" s="1"/>
  <c r="I493"/>
  <c r="I590" s="1"/>
  <c r="H493"/>
  <c r="H590" s="1"/>
  <c r="G493"/>
  <c r="G590" s="1"/>
  <c r="F493"/>
  <c r="F590" s="1"/>
  <c r="E493"/>
  <c r="E590" s="1"/>
  <c r="L474"/>
  <c r="K474"/>
  <c r="J474"/>
  <c r="I474"/>
  <c r="H474"/>
  <c r="G474"/>
  <c r="F474"/>
  <c r="E474"/>
  <c r="L470"/>
  <c r="K470"/>
  <c r="J470"/>
  <c r="I470"/>
  <c r="H470"/>
  <c r="G470"/>
  <c r="F470"/>
  <c r="E470"/>
  <c r="L466"/>
  <c r="K466"/>
  <c r="J466"/>
  <c r="I466"/>
  <c r="H466"/>
  <c r="G466"/>
  <c r="F466"/>
  <c r="E466"/>
  <c r="L462"/>
  <c r="K462"/>
  <c r="J462"/>
  <c r="I462"/>
  <c r="H462"/>
  <c r="G462"/>
  <c r="E462"/>
  <c r="L458"/>
  <c r="K458"/>
  <c r="J458"/>
  <c r="I458"/>
  <c r="H458"/>
  <c r="G458"/>
  <c r="F458"/>
  <c r="E458"/>
  <c r="L454"/>
  <c r="K454"/>
  <c r="J454"/>
  <c r="I454"/>
  <c r="H454"/>
  <c r="G454"/>
  <c r="F454"/>
  <c r="E454"/>
  <c r="L450"/>
  <c r="K450"/>
  <c r="J450"/>
  <c r="I450"/>
  <c r="H450"/>
  <c r="G450"/>
  <c r="F450"/>
  <c r="E450"/>
  <c r="L446"/>
  <c r="K446"/>
  <c r="J446"/>
  <c r="I446"/>
  <c r="H446"/>
  <c r="G446"/>
  <c r="F446"/>
  <c r="E446"/>
  <c r="E436"/>
  <c r="L417"/>
  <c r="K417"/>
  <c r="J417"/>
  <c r="I417"/>
  <c r="H417"/>
  <c r="G417"/>
  <c r="F417"/>
  <c r="E417"/>
  <c r="L413"/>
  <c r="K413"/>
  <c r="J413"/>
  <c r="I413"/>
  <c r="H413"/>
  <c r="G413"/>
  <c r="E413"/>
  <c r="L409"/>
  <c r="K409"/>
  <c r="J409"/>
  <c r="I409"/>
  <c r="H409"/>
  <c r="G409"/>
  <c r="F409"/>
  <c r="E409"/>
  <c r="L405"/>
  <c r="K405"/>
  <c r="J405"/>
  <c r="I405"/>
  <c r="H405"/>
  <c r="G405"/>
  <c r="F405"/>
  <c r="E405"/>
  <c r="L401"/>
  <c r="K401"/>
  <c r="J401"/>
  <c r="I401"/>
  <c r="H401"/>
  <c r="G401"/>
  <c r="F401"/>
  <c r="E401"/>
  <c r="L397"/>
  <c r="K397"/>
  <c r="J397"/>
  <c r="I397"/>
  <c r="H397"/>
  <c r="G397"/>
  <c r="F397"/>
  <c r="E397"/>
  <c r="L393"/>
  <c r="K393"/>
  <c r="J393"/>
  <c r="I393"/>
  <c r="H393"/>
  <c r="G393"/>
  <c r="F393"/>
  <c r="E393"/>
  <c r="L389"/>
  <c r="K389"/>
  <c r="J389"/>
  <c r="I389"/>
  <c r="H389"/>
  <c r="G389"/>
  <c r="F389"/>
  <c r="E389"/>
  <c r="L385"/>
  <c r="K385"/>
  <c r="J385"/>
  <c r="I385"/>
  <c r="H385"/>
  <c r="G385"/>
  <c r="F385"/>
  <c r="E385"/>
  <c r="E445"/>
  <c r="E383"/>
  <c r="E341"/>
  <c r="L433"/>
  <c r="K433"/>
  <c r="J433"/>
  <c r="I433"/>
  <c r="H433"/>
  <c r="G433"/>
  <c r="F433"/>
  <c r="E433"/>
  <c r="L424"/>
  <c r="K424"/>
  <c r="J424"/>
  <c r="I424"/>
  <c r="H424"/>
  <c r="G424"/>
  <c r="F424"/>
  <c r="E424"/>
  <c r="L383"/>
  <c r="K383"/>
  <c r="J383"/>
  <c r="I383"/>
  <c r="I380" s="1"/>
  <c r="H383"/>
  <c r="G383"/>
  <c r="F383"/>
  <c r="L371"/>
  <c r="K371"/>
  <c r="J371"/>
  <c r="I371"/>
  <c r="H371"/>
  <c r="G371"/>
  <c r="F371"/>
  <c r="E371"/>
  <c r="L341"/>
  <c r="K341"/>
  <c r="J341"/>
  <c r="I341"/>
  <c r="H341"/>
  <c r="G341"/>
  <c r="F341"/>
  <c r="F338" s="1"/>
  <c r="E284"/>
  <c r="L284"/>
  <c r="K284"/>
  <c r="J284"/>
  <c r="I284"/>
  <c r="H284"/>
  <c r="G284"/>
  <c r="F284"/>
  <c r="L276"/>
  <c r="K276"/>
  <c r="J276"/>
  <c r="I276"/>
  <c r="H276"/>
  <c r="G276"/>
  <c r="F276"/>
  <c r="E276"/>
  <c r="L271"/>
  <c r="K271"/>
  <c r="J271"/>
  <c r="I271"/>
  <c r="H271"/>
  <c r="G271"/>
  <c r="F271"/>
  <c r="E271"/>
  <c r="E235" s="1"/>
  <c r="L208"/>
  <c r="K208"/>
  <c r="J208"/>
  <c r="I208"/>
  <c r="H208"/>
  <c r="G208"/>
  <c r="F208"/>
  <c r="E208"/>
  <c r="L196"/>
  <c r="K196"/>
  <c r="J196"/>
  <c r="I196"/>
  <c r="H196"/>
  <c r="G196"/>
  <c r="F196"/>
  <c r="E196"/>
  <c r="E189"/>
  <c r="E187" s="1"/>
  <c r="L189"/>
  <c r="K189"/>
  <c r="J189"/>
  <c r="I189"/>
  <c r="H189"/>
  <c r="G189"/>
  <c r="F189"/>
  <c r="E185"/>
  <c r="L150"/>
  <c r="K150"/>
  <c r="J150"/>
  <c r="I150"/>
  <c r="H150"/>
  <c r="G150"/>
  <c r="F150"/>
  <c r="E150"/>
  <c r="L124"/>
  <c r="K124"/>
  <c r="J124"/>
  <c r="I124"/>
  <c r="H124"/>
  <c r="G124"/>
  <c r="F124"/>
  <c r="E124"/>
  <c r="E176" s="1"/>
  <c r="L99"/>
  <c r="K99"/>
  <c r="J99"/>
  <c r="I99"/>
  <c r="H99"/>
  <c r="G99"/>
  <c r="F99"/>
  <c r="E99"/>
  <c r="L37"/>
  <c r="K37"/>
  <c r="J37"/>
  <c r="I37"/>
  <c r="H37"/>
  <c r="G37"/>
  <c r="F37"/>
  <c r="E37"/>
  <c r="L26"/>
  <c r="K26"/>
  <c r="J26"/>
  <c r="I26"/>
  <c r="H26"/>
  <c r="G26"/>
  <c r="F26"/>
  <c r="E26"/>
  <c r="F11"/>
  <c r="G11"/>
  <c r="H11"/>
  <c r="I11"/>
  <c r="J11"/>
  <c r="K11"/>
  <c r="L11"/>
  <c r="L10" s="1"/>
  <c r="L12"/>
  <c r="K12"/>
  <c r="J12"/>
  <c r="I12"/>
  <c r="H12"/>
  <c r="G12"/>
  <c r="F12"/>
  <c r="E12"/>
  <c r="E115" s="1"/>
  <c r="K10" l="1"/>
  <c r="I10"/>
  <c r="G10"/>
  <c r="J10"/>
  <c r="H10"/>
  <c r="F10"/>
  <c r="F763"/>
  <c r="L115"/>
  <c r="K115"/>
  <c r="J115"/>
  <c r="I115"/>
  <c r="H115"/>
  <c r="G115"/>
  <c r="F115"/>
  <c r="L176"/>
  <c r="K176"/>
  <c r="J176"/>
  <c r="H176"/>
  <c r="G176"/>
  <c r="F176"/>
  <c r="I176"/>
  <c r="L235"/>
  <c r="K235"/>
  <c r="J235"/>
  <c r="I235"/>
  <c r="H235"/>
  <c r="F235"/>
  <c r="G235"/>
  <c r="L229"/>
  <c r="K229"/>
  <c r="J229"/>
  <c r="H229"/>
  <c r="G229"/>
  <c r="F229"/>
  <c r="I229"/>
  <c r="L295"/>
  <c r="K295"/>
  <c r="H295"/>
  <c r="G295"/>
  <c r="I295"/>
  <c r="E295"/>
  <c r="E482" s="1"/>
  <c r="G628"/>
  <c r="G633" s="1"/>
  <c r="K628"/>
  <c r="F1069"/>
  <c r="H1069"/>
  <c r="J1069"/>
  <c r="L1069"/>
  <c r="G187"/>
  <c r="J187"/>
  <c r="L187"/>
  <c r="E229"/>
  <c r="H628"/>
  <c r="H633" s="1"/>
  <c r="J628"/>
  <c r="J633" s="1"/>
  <c r="L628"/>
  <c r="L633" s="1"/>
  <c r="G1069"/>
  <c r="K1069"/>
  <c r="F187"/>
  <c r="H187"/>
  <c r="K187"/>
  <c r="I1069"/>
  <c r="F628"/>
  <c r="F633" s="1"/>
  <c r="I628"/>
  <c r="I633" s="1"/>
  <c r="I187"/>
  <c r="K633"/>
  <c r="F295"/>
  <c r="F292" s="1"/>
  <c r="J295"/>
  <c r="E628"/>
  <c r="E633" s="1"/>
  <c r="E1069"/>
  <c r="J270"/>
  <c r="J268" s="1"/>
  <c r="F270"/>
  <c r="F268" s="1"/>
  <c r="F123"/>
  <c r="H123"/>
  <c r="J123"/>
  <c r="F638"/>
  <c r="F636" s="1"/>
  <c r="H638"/>
  <c r="H636" s="1"/>
  <c r="J638"/>
  <c r="J636" s="1"/>
  <c r="L482" l="1"/>
  <c r="K482"/>
  <c r="H482"/>
  <c r="I482"/>
  <c r="J482"/>
  <c r="F482"/>
  <c r="G482"/>
  <c r="G1074" s="1"/>
  <c r="K1074"/>
  <c r="L1074"/>
  <c r="H1074"/>
  <c r="E1074"/>
  <c r="I1074"/>
  <c r="J1074"/>
  <c r="E36"/>
  <c r="G36"/>
  <c r="G34" s="1"/>
  <c r="G113"/>
  <c r="F1074" l="1"/>
  <c r="F1071" s="1"/>
  <c r="F479"/>
  <c r="L781"/>
  <c r="K781"/>
  <c r="J781"/>
  <c r="I781"/>
  <c r="H781"/>
  <c r="F781"/>
  <c r="L782"/>
  <c r="K782"/>
  <c r="J782"/>
  <c r="I782"/>
  <c r="H782"/>
  <c r="G782"/>
  <c r="F782"/>
  <c r="L297" l="1"/>
  <c r="K297"/>
  <c r="J297"/>
  <c r="I297"/>
  <c r="H297"/>
  <c r="G297"/>
  <c r="F297"/>
  <c r="L319"/>
  <c r="K319"/>
  <c r="J319"/>
  <c r="I319"/>
  <c r="H319"/>
  <c r="G319"/>
  <c r="F319"/>
  <c r="L300"/>
  <c r="K300"/>
  <c r="J300"/>
  <c r="I300"/>
  <c r="H300"/>
  <c r="G300"/>
  <c r="F300"/>
  <c r="L432"/>
  <c r="K432"/>
  <c r="J432"/>
  <c r="I432"/>
  <c r="H432"/>
  <c r="G432"/>
  <c r="F432"/>
  <c r="L444"/>
  <c r="L442" s="1"/>
  <c r="K444"/>
  <c r="K442" s="1"/>
  <c r="J444"/>
  <c r="J442" s="1"/>
  <c r="I444"/>
  <c r="I442" s="1"/>
  <c r="H444"/>
  <c r="H442" s="1"/>
  <c r="G444"/>
  <c r="G442" s="1"/>
  <c r="F444"/>
  <c r="F442" s="1"/>
  <c r="L257"/>
  <c r="K257"/>
  <c r="J257"/>
  <c r="J255" s="1"/>
  <c r="I257"/>
  <c r="H257"/>
  <c r="G257"/>
  <c r="F257"/>
  <c r="F255" s="1"/>
  <c r="L786"/>
  <c r="K786"/>
  <c r="J786"/>
  <c r="I786"/>
  <c r="H786"/>
  <c r="G786"/>
  <c r="F786"/>
  <c r="L682"/>
  <c r="K682"/>
  <c r="J682"/>
  <c r="I682"/>
  <c r="H682"/>
  <c r="G682"/>
  <c r="F682"/>
  <c r="G255" l="1"/>
  <c r="I255"/>
  <c r="K255"/>
  <c r="H255"/>
  <c r="L255"/>
  <c r="L761"/>
  <c r="K761"/>
  <c r="J761"/>
  <c r="I761"/>
  <c r="H761"/>
  <c r="G761"/>
  <c r="F761"/>
  <c r="E761"/>
  <c r="L712"/>
  <c r="K712"/>
  <c r="J712"/>
  <c r="I712"/>
  <c r="H712"/>
  <c r="G712"/>
  <c r="F752"/>
  <c r="F747"/>
  <c r="F742"/>
  <c r="F737"/>
  <c r="F732"/>
  <c r="F727"/>
  <c r="F722"/>
  <c r="F717"/>
  <c r="F712" l="1"/>
  <c r="J646"/>
  <c r="J644" s="1"/>
  <c r="H646"/>
  <c r="H644" s="1"/>
  <c r="F646"/>
  <c r="F644" s="1"/>
  <c r="L626"/>
  <c r="K626"/>
  <c r="J626"/>
  <c r="I626"/>
  <c r="H626"/>
  <c r="G626"/>
  <c r="F626"/>
  <c r="E626"/>
  <c r="L614"/>
  <c r="K614"/>
  <c r="J614"/>
  <c r="I614"/>
  <c r="H614"/>
  <c r="G614"/>
  <c r="F614"/>
  <c r="L600"/>
  <c r="K600"/>
  <c r="J600"/>
  <c r="I600"/>
  <c r="H600"/>
  <c r="G600"/>
  <c r="F600"/>
  <c r="I492"/>
  <c r="G492"/>
  <c r="L492"/>
  <c r="K492"/>
  <c r="J492"/>
  <c r="H492"/>
  <c r="F492"/>
  <c r="L588"/>
  <c r="K588"/>
  <c r="J588"/>
  <c r="I588"/>
  <c r="H588"/>
  <c r="G588"/>
  <c r="F588"/>
  <c r="L270"/>
  <c r="L268" s="1"/>
  <c r="K270"/>
  <c r="K268" s="1"/>
  <c r="I270"/>
  <c r="I268" s="1"/>
  <c r="H270"/>
  <c r="H268" s="1"/>
  <c r="G270"/>
  <c r="G268" s="1"/>
  <c r="L227"/>
  <c r="K227"/>
  <c r="J227"/>
  <c r="I227"/>
  <c r="H227"/>
  <c r="G227"/>
  <c r="F227"/>
  <c r="L223"/>
  <c r="K223"/>
  <c r="J223"/>
  <c r="I223"/>
  <c r="H223"/>
  <c r="G223"/>
  <c r="F223"/>
  <c r="L883"/>
  <c r="K883"/>
  <c r="J883"/>
  <c r="I883"/>
  <c r="H883"/>
  <c r="G883"/>
  <c r="F883"/>
  <c r="E883"/>
  <c r="L884"/>
  <c r="K884"/>
  <c r="J884"/>
  <c r="I884"/>
  <c r="H884"/>
  <c r="G884"/>
  <c r="F884"/>
  <c r="L662"/>
  <c r="K662"/>
  <c r="J662"/>
  <c r="I662"/>
  <c r="H662"/>
  <c r="G662"/>
  <c r="F662"/>
  <c r="L792"/>
  <c r="K792"/>
  <c r="J792"/>
  <c r="I792"/>
  <c r="H792"/>
  <c r="G792"/>
  <c r="F792"/>
  <c r="L1062"/>
  <c r="K1062"/>
  <c r="J1062"/>
  <c r="I1062"/>
  <c r="H1062"/>
  <c r="G1062"/>
  <c r="F1062"/>
  <c r="L1063"/>
  <c r="K1063"/>
  <c r="J1063"/>
  <c r="I1063"/>
  <c r="H1063"/>
  <c r="G1063"/>
  <c r="F1063"/>
  <c r="L1031"/>
  <c r="K1031"/>
  <c r="J1031"/>
  <c r="I1031"/>
  <c r="H1031"/>
  <c r="G1031"/>
  <c r="F1031"/>
  <c r="L1001"/>
  <c r="K1001"/>
  <c r="J1001"/>
  <c r="I1001"/>
  <c r="H1001"/>
  <c r="G1001"/>
  <c r="F1001"/>
  <c r="L1000"/>
  <c r="K1000"/>
  <c r="J1000"/>
  <c r="I1000"/>
  <c r="H1000"/>
  <c r="G1000"/>
  <c r="F1000"/>
  <c r="L955"/>
  <c r="K955"/>
  <c r="J955"/>
  <c r="I955"/>
  <c r="H955"/>
  <c r="G955"/>
  <c r="F955"/>
  <c r="L925"/>
  <c r="L1068" s="1"/>
  <c r="K925"/>
  <c r="K1068" s="1"/>
  <c r="J925"/>
  <c r="I925"/>
  <c r="I1068" s="1"/>
  <c r="H925"/>
  <c r="H1068" s="1"/>
  <c r="G925"/>
  <c r="G1068" s="1"/>
  <c r="F925"/>
  <c r="L924"/>
  <c r="K924"/>
  <c r="J924"/>
  <c r="I924"/>
  <c r="H924"/>
  <c r="G924"/>
  <c r="F924"/>
  <c r="L113"/>
  <c r="K113"/>
  <c r="J113"/>
  <c r="I113"/>
  <c r="H113"/>
  <c r="F113"/>
  <c r="L98"/>
  <c r="J98"/>
  <c r="I98"/>
  <c r="H98"/>
  <c r="G98"/>
  <c r="F98"/>
  <c r="L25"/>
  <c r="L23" s="1"/>
  <c r="K25"/>
  <c r="K23" s="1"/>
  <c r="J25"/>
  <c r="J23" s="1"/>
  <c r="I25"/>
  <c r="I23" s="1"/>
  <c r="H25"/>
  <c r="H23" s="1"/>
  <c r="G25"/>
  <c r="G23" s="1"/>
  <c r="F25"/>
  <c r="F23" s="1"/>
  <c r="E25"/>
  <c r="E23" s="1"/>
  <c r="L36"/>
  <c r="L34" s="1"/>
  <c r="K36"/>
  <c r="K34" s="1"/>
  <c r="J36"/>
  <c r="J34" s="1"/>
  <c r="I36"/>
  <c r="I34" s="1"/>
  <c r="H36"/>
  <c r="H34" s="1"/>
  <c r="F36"/>
  <c r="F34" s="1"/>
  <c r="E11"/>
  <c r="E10" s="1"/>
  <c r="L638"/>
  <c r="K638"/>
  <c r="K636" s="1"/>
  <c r="I638"/>
  <c r="I636" s="1"/>
  <c r="G638"/>
  <c r="G636" s="1"/>
  <c r="L486"/>
  <c r="K486"/>
  <c r="J486"/>
  <c r="I486"/>
  <c r="H486"/>
  <c r="G486"/>
  <c r="F486"/>
  <c r="L423"/>
  <c r="K423"/>
  <c r="J423"/>
  <c r="I423"/>
  <c r="H423"/>
  <c r="G423"/>
  <c r="F423"/>
  <c r="L556"/>
  <c r="K556"/>
  <c r="J556"/>
  <c r="I556"/>
  <c r="H556"/>
  <c r="G556"/>
  <c r="F556"/>
  <c r="L646" l="1"/>
  <c r="L644" s="1"/>
  <c r="L636"/>
  <c r="G1067"/>
  <c r="I1067"/>
  <c r="K1067"/>
  <c r="G762"/>
  <c r="I762"/>
  <c r="K762"/>
  <c r="G631"/>
  <c r="I631"/>
  <c r="K631"/>
  <c r="G627"/>
  <c r="I627"/>
  <c r="K627"/>
  <c r="F1067"/>
  <c r="H1067"/>
  <c r="J1067"/>
  <c r="L1067"/>
  <c r="F762"/>
  <c r="H762"/>
  <c r="J762"/>
  <c r="L762"/>
  <c r="F631"/>
  <c r="H631"/>
  <c r="J631"/>
  <c r="L631"/>
  <c r="F627"/>
  <c r="H627"/>
  <c r="J627"/>
  <c r="L627"/>
  <c r="E631"/>
  <c r="G114"/>
  <c r="I114"/>
  <c r="K114"/>
  <c r="G842"/>
  <c r="K842"/>
  <c r="J114"/>
  <c r="I842"/>
  <c r="L842"/>
  <c r="K646"/>
  <c r="K644" s="1"/>
  <c r="L114"/>
  <c r="H114"/>
  <c r="F114"/>
  <c r="J842"/>
  <c r="H842"/>
  <c r="F842"/>
  <c r="J1068"/>
  <c r="F1068"/>
  <c r="G646"/>
  <c r="G644" s="1"/>
  <c r="I646"/>
  <c r="I644" s="1"/>
  <c r="L480"/>
  <c r="K480"/>
  <c r="J480"/>
  <c r="I480"/>
  <c r="H480"/>
  <c r="G480"/>
  <c r="F480"/>
  <c r="F462"/>
  <c r="L436"/>
  <c r="K436"/>
  <c r="J436"/>
  <c r="I436"/>
  <c r="H436"/>
  <c r="G436"/>
  <c r="F436"/>
  <c r="F413"/>
  <c r="L382"/>
  <c r="L380" s="1"/>
  <c r="K382"/>
  <c r="K380" s="1"/>
  <c r="J382"/>
  <c r="H382"/>
  <c r="H380" s="1"/>
  <c r="G382"/>
  <c r="G380" s="1"/>
  <c r="F382"/>
  <c r="F380" s="1"/>
  <c r="L340"/>
  <c r="K340"/>
  <c r="I340"/>
  <c r="H340"/>
  <c r="G340"/>
  <c r="L332"/>
  <c r="K332"/>
  <c r="J332"/>
  <c r="I332"/>
  <c r="H332"/>
  <c r="G332"/>
  <c r="F332"/>
  <c r="L329"/>
  <c r="K329"/>
  <c r="J329"/>
  <c r="I329"/>
  <c r="H329"/>
  <c r="G329"/>
  <c r="F329"/>
  <c r="E329"/>
  <c r="L326"/>
  <c r="K326"/>
  <c r="J326"/>
  <c r="I326"/>
  <c r="H326"/>
  <c r="G326"/>
  <c r="F326"/>
  <c r="E326"/>
  <c r="L323"/>
  <c r="K323"/>
  <c r="J323"/>
  <c r="I323"/>
  <c r="H323"/>
  <c r="G323"/>
  <c r="F323"/>
  <c r="L320"/>
  <c r="K320"/>
  <c r="J320"/>
  <c r="I320"/>
  <c r="H320"/>
  <c r="G320"/>
  <c r="F320"/>
  <c r="L317"/>
  <c r="K317"/>
  <c r="J317"/>
  <c r="I317"/>
  <c r="H317"/>
  <c r="G317"/>
  <c r="F317"/>
  <c r="L265"/>
  <c r="K265"/>
  <c r="J265"/>
  <c r="I265"/>
  <c r="H265"/>
  <c r="G265"/>
  <c r="F265"/>
  <c r="L262"/>
  <c r="K262"/>
  <c r="J262"/>
  <c r="I262"/>
  <c r="H262"/>
  <c r="G262"/>
  <c r="F262"/>
  <c r="L259"/>
  <c r="K259"/>
  <c r="J259"/>
  <c r="I259"/>
  <c r="H259"/>
  <c r="G259"/>
  <c r="F259"/>
  <c r="L577"/>
  <c r="K577"/>
  <c r="J577"/>
  <c r="I577"/>
  <c r="H577"/>
  <c r="G577"/>
  <c r="F577"/>
  <c r="L283"/>
  <c r="L281" s="1"/>
  <c r="K283"/>
  <c r="K281" s="1"/>
  <c r="J283"/>
  <c r="J281" s="1"/>
  <c r="I283"/>
  <c r="I281" s="1"/>
  <c r="H283"/>
  <c r="H281" s="1"/>
  <c r="G283"/>
  <c r="G281" s="1"/>
  <c r="F283"/>
  <c r="F281" s="1"/>
  <c r="L867"/>
  <c r="K867"/>
  <c r="J867"/>
  <c r="I867"/>
  <c r="H867"/>
  <c r="G867"/>
  <c r="F867"/>
  <c r="L868"/>
  <c r="K868"/>
  <c r="J868"/>
  <c r="I868"/>
  <c r="H868"/>
  <c r="G868"/>
  <c r="F868"/>
  <c r="L207"/>
  <c r="K207"/>
  <c r="J207"/>
  <c r="I207"/>
  <c r="H207"/>
  <c r="G207"/>
  <c r="F207"/>
  <c r="L195"/>
  <c r="L193" s="1"/>
  <c r="K195"/>
  <c r="K193" s="1"/>
  <c r="J195"/>
  <c r="J193" s="1"/>
  <c r="I195"/>
  <c r="I193" s="1"/>
  <c r="H195"/>
  <c r="H193" s="1"/>
  <c r="G195"/>
  <c r="G193" s="1"/>
  <c r="F195"/>
  <c r="F193" s="1"/>
  <c r="L158"/>
  <c r="K158"/>
  <c r="J158"/>
  <c r="I158"/>
  <c r="H158"/>
  <c r="G158"/>
  <c r="F158"/>
  <c r="L149"/>
  <c r="K149"/>
  <c r="J149"/>
  <c r="I149"/>
  <c r="H149"/>
  <c r="G149"/>
  <c r="F149"/>
  <c r="L123"/>
  <c r="K123"/>
  <c r="I123"/>
  <c r="G123"/>
  <c r="L118"/>
  <c r="K118"/>
  <c r="J118"/>
  <c r="I118"/>
  <c r="H118"/>
  <c r="G118"/>
  <c r="F118"/>
  <c r="J175" l="1"/>
  <c r="F589"/>
  <c r="F576"/>
  <c r="H589"/>
  <c r="H576"/>
  <c r="J589"/>
  <c r="J576"/>
  <c r="L589"/>
  <c r="L576"/>
  <c r="G589"/>
  <c r="G576"/>
  <c r="I589"/>
  <c r="I576"/>
  <c r="K589"/>
  <c r="K576"/>
  <c r="I294"/>
  <c r="J294"/>
  <c r="J380"/>
  <c r="I632"/>
  <c r="H632"/>
  <c r="J632"/>
  <c r="L632"/>
  <c r="G175"/>
  <c r="G228"/>
  <c r="I228"/>
  <c r="K228"/>
  <c r="F234"/>
  <c r="J234"/>
  <c r="G294"/>
  <c r="L294"/>
  <c r="H234"/>
  <c r="K234"/>
  <c r="G234"/>
  <c r="I175"/>
  <c r="K175"/>
  <c r="F228"/>
  <c r="H228"/>
  <c r="J228"/>
  <c r="L228"/>
  <c r="H294"/>
  <c r="K294"/>
  <c r="L234"/>
  <c r="I234"/>
  <c r="F632"/>
  <c r="L175"/>
  <c r="H175"/>
  <c r="F175"/>
  <c r="J481"/>
  <c r="F294"/>
  <c r="L184"/>
  <c r="L183" s="1"/>
  <c r="K184"/>
  <c r="K183" s="1"/>
  <c r="J184"/>
  <c r="J183" s="1"/>
  <c r="I184"/>
  <c r="I183" s="1"/>
  <c r="H184"/>
  <c r="H183" s="1"/>
  <c r="G184"/>
  <c r="G183" s="1"/>
  <c r="F184"/>
  <c r="F183" s="1"/>
  <c r="E184"/>
  <c r="E183" s="1"/>
  <c r="E792"/>
  <c r="E867"/>
  <c r="E1063"/>
  <c r="E1062"/>
  <c r="E1031"/>
  <c r="E1001"/>
  <c r="E1000"/>
  <c r="E955"/>
  <c r="E925"/>
  <c r="E924"/>
  <c r="E884"/>
  <c r="E868"/>
  <c r="L841"/>
  <c r="K841"/>
  <c r="J841"/>
  <c r="I841"/>
  <c r="H841"/>
  <c r="G841"/>
  <c r="F841"/>
  <c r="E841"/>
  <c r="E786"/>
  <c r="E782"/>
  <c r="E712"/>
  <c r="E682"/>
  <c r="E662"/>
  <c r="E638"/>
  <c r="E636" s="1"/>
  <c r="E614"/>
  <c r="E600"/>
  <c r="E577"/>
  <c r="E576" s="1"/>
  <c r="E556"/>
  <c r="E492"/>
  <c r="E486"/>
  <c r="E480"/>
  <c r="E444"/>
  <c r="E442" s="1"/>
  <c r="E432"/>
  <c r="E423"/>
  <c r="E382"/>
  <c r="E380" s="1"/>
  <c r="E370"/>
  <c r="E340"/>
  <c r="E334"/>
  <c r="E332" s="1"/>
  <c r="E319"/>
  <c r="E317" s="1"/>
  <c r="E323"/>
  <c r="E320"/>
  <c r="E300"/>
  <c r="E297"/>
  <c r="E283"/>
  <c r="E281" s="1"/>
  <c r="E270"/>
  <c r="E268" s="1"/>
  <c r="E257"/>
  <c r="E265"/>
  <c r="E262"/>
  <c r="E259"/>
  <c r="E255"/>
  <c r="E227"/>
  <c r="E223"/>
  <c r="E207"/>
  <c r="E195"/>
  <c r="E193" s="1"/>
  <c r="L174"/>
  <c r="K174"/>
  <c r="J174"/>
  <c r="I174"/>
  <c r="H174"/>
  <c r="G174"/>
  <c r="F174"/>
  <c r="E174"/>
  <c r="E149"/>
  <c r="E123"/>
  <c r="E118"/>
  <c r="E98"/>
  <c r="E35"/>
  <c r="E34" s="1"/>
  <c r="K632" l="1"/>
  <c r="G632"/>
  <c r="E762"/>
  <c r="E842"/>
  <c r="E1068"/>
  <c r="L481"/>
  <c r="K481"/>
  <c r="E589"/>
  <c r="E627"/>
  <c r="I481"/>
  <c r="G481"/>
  <c r="H481"/>
  <c r="J1073"/>
  <c r="F481"/>
  <c r="E1067"/>
  <c r="E646"/>
  <c r="E644" s="1"/>
  <c r="E294"/>
  <c r="E234"/>
  <c r="E228"/>
  <c r="E175"/>
  <c r="E114"/>
  <c r="E113"/>
  <c r="L1073" l="1"/>
  <c r="H1073"/>
  <c r="G1073"/>
  <c r="I1073"/>
  <c r="K1073"/>
  <c r="F1073"/>
  <c r="E632"/>
  <c r="E481"/>
  <c r="G766"/>
  <c r="G781" s="1"/>
  <c r="L658"/>
  <c r="L1072" s="1"/>
  <c r="K658"/>
  <c r="K1072" s="1"/>
  <c r="J658"/>
  <c r="J1072" s="1"/>
  <c r="I658"/>
  <c r="I1072" s="1"/>
  <c r="H658"/>
  <c r="H1072" s="1"/>
  <c r="G658"/>
  <c r="G1072" s="1"/>
  <c r="F658"/>
  <c r="F1072" s="1"/>
  <c r="E658"/>
  <c r="E1072" s="1"/>
  <c r="E1073" l="1"/>
</calcChain>
</file>

<file path=xl/sharedStrings.xml><?xml version="1.0" encoding="utf-8"?>
<sst xmlns="http://schemas.openxmlformats.org/spreadsheetml/2006/main" count="1687" uniqueCount="910">
  <si>
    <t>№ п/п</t>
  </si>
  <si>
    <t>Наименование меролприятия , объектов</t>
  </si>
  <si>
    <t>Территория поселения</t>
  </si>
  <si>
    <t>Объем Финансирования</t>
  </si>
  <si>
    <t>Всего</t>
  </si>
  <si>
    <t>краевой бюджет</t>
  </si>
  <si>
    <t>местный бюджет</t>
  </si>
  <si>
    <t>внебюджетные</t>
  </si>
  <si>
    <t>план</t>
  </si>
  <si>
    <t>факт</t>
  </si>
  <si>
    <t>Примечание</t>
  </si>
  <si>
    <t>Здравоохранение</t>
  </si>
  <si>
    <t>Создание офисов врачей общей практики</t>
  </si>
  <si>
    <t>2.</t>
  </si>
  <si>
    <t>2.1.</t>
  </si>
  <si>
    <t>Строительство офиса врача общей практики</t>
  </si>
  <si>
    <t>в п. Новопокровский</t>
  </si>
  <si>
    <t>Покровское сельское поселение</t>
  </si>
  <si>
    <t>2.2.</t>
  </si>
  <si>
    <t>Строительство офиса врача общей практика</t>
  </si>
  <si>
    <t>п. Кубанский</t>
  </si>
  <si>
    <t>Кубанское сельское поселение</t>
  </si>
  <si>
    <t>3.</t>
  </si>
  <si>
    <t>Укрепление и модернизация материально-технической базы муниципальных учреждений здравоохранения</t>
  </si>
  <si>
    <t>Новопокровское сельское поселение</t>
  </si>
  <si>
    <t>3.2.</t>
  </si>
  <si>
    <t>3.1.</t>
  </si>
  <si>
    <t>Приобретение дизельной станции ЦРБ в ст. Новопокровской</t>
  </si>
  <si>
    <t>Приобретение медицинского оборудования ЦРБ в ст. Новопокровской</t>
  </si>
  <si>
    <t>3.3.</t>
  </si>
  <si>
    <t>3.10.</t>
  </si>
  <si>
    <t>Капитальный ремонт здания родильного отделения ЦРБ в ст. Новопокровской</t>
  </si>
  <si>
    <t>4.</t>
  </si>
  <si>
    <t>Проведение краевой акции «Кардиодесант»</t>
  </si>
  <si>
    <t>Популяризация здорового образа жизни населения</t>
  </si>
  <si>
    <t>МО Новопокровский район</t>
  </si>
  <si>
    <t>4.1.</t>
  </si>
  <si>
    <t>Проведение еженедельно дней здоровья, краевых акций, бесед, круглых столов, тиражирование буклетов, видеоролики, статьи в газету.</t>
  </si>
  <si>
    <t>4.2.</t>
  </si>
  <si>
    <t>5.</t>
  </si>
  <si>
    <t>Создание благоприятных условий для привлечения медицинских и фармацевтических работников для работы в медицинских учреждениях</t>
  </si>
  <si>
    <t>ИТОГО</t>
  </si>
  <si>
    <t>2. Образование в т.ч. дошкольное образование и общее образование</t>
  </si>
  <si>
    <t>1.</t>
  </si>
  <si>
    <t xml:space="preserve">Строительство и реконструкция учреждений дошкольного образования Строительство корпуса детского сада на 120 мест в ст.Новопокровской  </t>
  </si>
  <si>
    <t xml:space="preserve">Строительство и реконструкция учреждений общего образования </t>
  </si>
  <si>
    <t>2.3.</t>
  </si>
  <si>
    <t>2.4.</t>
  </si>
  <si>
    <t>2.5.</t>
  </si>
  <si>
    <t>2.6.</t>
  </si>
  <si>
    <t>Замена окон, ремонт спортивных залов в образовательных учреждениях</t>
  </si>
  <si>
    <t>Калниболотское сельское поселение</t>
  </si>
  <si>
    <t>Горькобалковское сельское поселение</t>
  </si>
  <si>
    <t>Новоивановское сельское поселение</t>
  </si>
  <si>
    <t>Незамаевское сельское поселение</t>
  </si>
  <si>
    <t>Ильинское сельское поселение</t>
  </si>
  <si>
    <t>Развитие системы дополнительного образования</t>
  </si>
  <si>
    <t xml:space="preserve">Укреплнин материально-технической базы МБОУ ДОД ДЮСШ, МАУ ДОД ЦВР " Родные истоки" (приобретение оборудования для учебного процесса, инвентаря, спортивной формы, сценических костюмов и др.)  </t>
  </si>
  <si>
    <t>Укрепление и модернизация материально-технической базы муниципальных учреждений образования Оборудование локальных вычислительных сетей во всех  школах района</t>
  </si>
  <si>
    <t>Подготовка и переподготовка кадров муниципальных учреждений образования Обучение педагогических кадров по ФГОС</t>
  </si>
  <si>
    <t>6.</t>
  </si>
  <si>
    <t>Обеспечение инженерно-технической защищенности муниципальных учреждений образования</t>
  </si>
  <si>
    <t>7.</t>
  </si>
  <si>
    <t>Оснащение всех зданий и помещений учреждений образования системами пожарной сигнализации, обработка огнезащитным составом конструкций зданий, приведение в соответствие с нормативными требованиями запасных пожарных лестниц, выходов, ограждений по периметру шатровой кровли и др.</t>
  </si>
  <si>
    <t>3. Физическая культура и спорт</t>
  </si>
  <si>
    <t>Строительство и реконструкция муниципальных спортивных учреждений Реконструкция стадиона в ст-це Новопокровской</t>
  </si>
  <si>
    <t>4. Культура</t>
  </si>
  <si>
    <t>Развитие муниципальных культурно-досуговых учреждений</t>
  </si>
  <si>
    <t>Новопокровское, Калниболотское, Покровкое сельское поселение</t>
  </si>
  <si>
    <t>1.1.</t>
  </si>
  <si>
    <t xml:space="preserve">Выплаты стимулирующего характера работникам культуры </t>
  </si>
  <si>
    <t>1.2.</t>
  </si>
  <si>
    <t>Изготовление ПСД на ремонт сельского клуба пос. Мирный в рамках реализации исполнения полномочий исполнительной власти сельского поселения</t>
  </si>
  <si>
    <t>Укрепление и модернизация материально-технической базы муниципальных учреждений культуры</t>
  </si>
  <si>
    <t>Капитальный ремонт котельной МБУК МЦБ, системы пожаротушения, замена окнных блоков ст. Новопокровской ул. Ленина,78</t>
  </si>
  <si>
    <t>Проведение культурно-досуговых мероприятий Проведение поселенческих и участие в краевых фестивалях – конкурсах самодеятельного художественного творчества</t>
  </si>
  <si>
    <t>Развитие библиотек Комплектование литературой межпоселенческих и поселенческих библиотек</t>
  </si>
  <si>
    <t>Ознаменование памятных дат: Сохранение информационного пространства важнейших событий в истории России и укрепление нравственных ценностей единства и дружбы народов, проживающих на территории Новопокровского сельского поселения</t>
  </si>
  <si>
    <t>5. Топливно-энергетический комплекс</t>
  </si>
  <si>
    <t>Газификация домов и населенных пунктов</t>
  </si>
  <si>
    <t>Муниципальное образование Новопокровский район</t>
  </si>
  <si>
    <t xml:space="preserve">Система газоснабжения п. Восход, п. Степной, п. Мирный, п. Животновод, п. Заречный Новопокровского района, 1-я очередь строительства, 1-й пусковой комплекс </t>
  </si>
  <si>
    <t>1.3.</t>
  </si>
  <si>
    <t>Система газоснабжения  ст. Новоивановская       (15,6 км)</t>
  </si>
  <si>
    <t>1.4.</t>
  </si>
  <si>
    <t>Система газоснабжения   с. Горькая Балка (13,8 км)</t>
  </si>
  <si>
    <t>1.7.</t>
  </si>
  <si>
    <t>Система газоснабжения пос. Садовый Новопокровского района (2,85 км)</t>
  </si>
  <si>
    <t>1.8.</t>
  </si>
  <si>
    <t>1.8.1.</t>
  </si>
  <si>
    <t>Газификация поселка Октябрьский. Строительство газопровода  протяженностью 2999 м,  газификация 37 домовладений</t>
  </si>
  <si>
    <t>1.8.2.</t>
  </si>
  <si>
    <t>Газификация поселка Незамаевский. Строительство газопровода  протяженностью 2310 м,  газификация  35 домовладений</t>
  </si>
  <si>
    <t>1.8.3.</t>
  </si>
  <si>
    <t>Газификация поселка Красноармейский. Строительство газопровода  протяженностью 1570 м,  газификация  32 домовладений</t>
  </si>
  <si>
    <t>1.8.4.</t>
  </si>
  <si>
    <t>Газификация поселка Заря. Строительство газопровода  протяженностью 2610 м,  газификация  40 домовладений</t>
  </si>
  <si>
    <t>1.9.</t>
  </si>
  <si>
    <t>1.9.1.</t>
  </si>
  <si>
    <t>Газопровод  низкого давления в ст-це Новоивановской, протяженностью 4,4 км,  1-я очередь строительства</t>
  </si>
  <si>
    <t>1.10.</t>
  </si>
  <si>
    <t>Распределительный газопровод низкого давления по ул. Северная, ул. Южная, Покровского сельского поселения, протяженностью 1,3 км</t>
  </si>
  <si>
    <t>1.11.</t>
  </si>
  <si>
    <t>Строительство «Распределительный газопровод низкого давления по ул. Кубанская, ул. Северная, ул. Лермонтова, ул. Королева, ул. Советская, ул. Садовая пос. Кубанского, протяженностью 2,2 км»</t>
  </si>
  <si>
    <t>1.12.</t>
  </si>
  <si>
    <t>1.12.1.</t>
  </si>
  <si>
    <t>Газопровододы высокого и низкого давления по ул.Чапаева; ул.Семашко; ул.Орджокинидзе; ул.Фрунзе; ул.Упорная; ул.Фурманова; ул.Клары Цеткин (4-й пусковой комплекс) 8,620 км</t>
  </si>
  <si>
    <t>Мероприятия по энергосбережению</t>
  </si>
  <si>
    <t>Теплогенераторная установка МБОУ ООШ №12 ст. Калниболотской</t>
  </si>
  <si>
    <t>Автоматизированная модульная котельная установка МБОУ СОШ №13 в ст. Калниболотской</t>
  </si>
  <si>
    <t>Техническое перевооружение отдельной котельной МБОУ СОШ №3 пос. Кубанского, в связи с переводом существующей жидкотопливной котельной на газовое топливо, с внедрением энергосберегающих технологий и оборудования</t>
  </si>
  <si>
    <t>2.9.</t>
  </si>
  <si>
    <t>Проведение энергоаудита, энергетических обследований учреждений социальной сферы муниципального образования</t>
  </si>
  <si>
    <t>2.15.</t>
  </si>
  <si>
    <t>Применение энергосберегающих технологий при  модернизации, реконструкции и капитальном ремонте основных фондов.</t>
  </si>
  <si>
    <t>2.15.1</t>
  </si>
  <si>
    <t xml:space="preserve">Замена ламп накаливания на энергосберегающие в   администрации поселения и   учреждениях культуры </t>
  </si>
  <si>
    <t>2.15.2</t>
  </si>
  <si>
    <t xml:space="preserve">Проведение ремонтных работ влияющих на теплоизоляцию зданий и сооружений: </t>
  </si>
  <si>
    <t>2.15.3</t>
  </si>
  <si>
    <t>Проектирование и строительство газопровода и  газовой котельной для отопления зданий предприятий бюджетной сферы</t>
  </si>
  <si>
    <t>2.15.4.</t>
  </si>
  <si>
    <t>Замена  электросчетчиков класса 2.0 на класс 1.0  учреждения культуры:</t>
  </si>
  <si>
    <t>2.16.</t>
  </si>
  <si>
    <t>Применение энергосберегающих технологий при  модернизации, реконструкции и капитальном ремонте основных фондов</t>
  </si>
  <si>
    <t>2.16.3</t>
  </si>
  <si>
    <t>Проведение первого обязательного энергетического обследования всех зданий, стоящих на балансе поселения</t>
  </si>
  <si>
    <t>2.17.</t>
  </si>
  <si>
    <t>2.17.1</t>
  </si>
  <si>
    <t>Замена ламп накаливания на энергосберегающие</t>
  </si>
  <si>
    <t>2.17.2</t>
  </si>
  <si>
    <t>Содержание сетей уличного освещения</t>
  </si>
  <si>
    <t>2.17.3</t>
  </si>
  <si>
    <t>Установка приборов учёта воды на артезианских скважинах</t>
  </si>
  <si>
    <t>2.17.4</t>
  </si>
  <si>
    <t>Замена насосов типа ЭЦВ на ресурсо- и энергосберегающие насосы типа 2ЭЦВ и 3ЭЦВ</t>
  </si>
  <si>
    <t>2.17.5</t>
  </si>
  <si>
    <t>Замена металлических труб на полиэтиленовые</t>
  </si>
  <si>
    <t>2.18.</t>
  </si>
  <si>
    <t>2.18.1</t>
  </si>
  <si>
    <t>Замена ламп накаливания на энергосберегающие;</t>
  </si>
  <si>
    <t>2.18.2</t>
  </si>
  <si>
    <t>Содержание сетей уличного освещения;</t>
  </si>
  <si>
    <t>2.18.3</t>
  </si>
  <si>
    <t>Установка приборов учета воды на артезианских скважинах</t>
  </si>
  <si>
    <t>2.19.</t>
  </si>
  <si>
    <t>2.19.2</t>
  </si>
  <si>
    <t>Замена приборов учета воды</t>
  </si>
  <si>
    <t>2.19.3</t>
  </si>
  <si>
    <t>Замена приборов учета электроэнергии</t>
  </si>
  <si>
    <t>2.19.4</t>
  </si>
  <si>
    <t>Внедрение экономных источников освещения, замена ламп на энергосберегающие</t>
  </si>
  <si>
    <t>2.19.5</t>
  </si>
  <si>
    <t>Уличное  освещение. Замена приборов учёта электроэнергии (счётчиков) на электронные, более высокой точности</t>
  </si>
  <si>
    <t>2.19.6</t>
  </si>
  <si>
    <t>Установка реле времени</t>
  </si>
  <si>
    <t>2.19.7</t>
  </si>
  <si>
    <t>Замена старых светильников на энергосберегающие</t>
  </si>
  <si>
    <t>2.19.8</t>
  </si>
  <si>
    <t>Замена старых электропроводов на самонесущий изолированный провод (СИП)</t>
  </si>
  <si>
    <t>2.19.9</t>
  </si>
  <si>
    <t>Обрезка деревьев</t>
  </si>
  <si>
    <t>2.19.10</t>
  </si>
  <si>
    <t>Организация информирования населения о важности  энергосбережении</t>
  </si>
  <si>
    <t>2.20.</t>
  </si>
  <si>
    <t>Снижение затрат на оплату жилищно-коммунальных услуг, повышение энергетической эффективности бюджетных организаций, снижение объемов энергетических ресурсов.</t>
  </si>
  <si>
    <t>2.20.1</t>
  </si>
  <si>
    <t>Проведение обязательных энергетических обследований объектов</t>
  </si>
  <si>
    <t>2.21.</t>
  </si>
  <si>
    <t>Снижение затрат на оплату жилищно-коммунальных услуг, повышение энергетической эффективности бюджетных организаций, снижение объемов энергетических ресурсов</t>
  </si>
  <si>
    <t>2.21.1</t>
  </si>
  <si>
    <t>Проведение энергетического обследования</t>
  </si>
  <si>
    <t>2.21.2</t>
  </si>
  <si>
    <t>Установка приборов учета</t>
  </si>
  <si>
    <t>2.22.</t>
  </si>
  <si>
    <t>2.22.1</t>
  </si>
  <si>
    <t>2.22.2</t>
  </si>
  <si>
    <t>Установка приборов учёта воды</t>
  </si>
  <si>
    <t>2.22.3</t>
  </si>
  <si>
    <t>Замена приборов учёта электроэнергии</t>
  </si>
  <si>
    <t>2.22.4</t>
  </si>
  <si>
    <t>Внедрение экономичных источников освещения с использованием автоматических отключателей и энергосберегающих осветительных приборов</t>
  </si>
  <si>
    <t>2.22.5</t>
  </si>
  <si>
    <t xml:space="preserve">Замена СУЗ-40 </t>
  </si>
  <si>
    <t>2.22.6</t>
  </si>
  <si>
    <t>Замена  и ремонт водонапорных башен</t>
  </si>
  <si>
    <t>2.22.7</t>
  </si>
  <si>
    <t>Организация информирования населения о важности энергосбережения</t>
  </si>
  <si>
    <t>2.22.8</t>
  </si>
  <si>
    <t>коммунальное  хозяйство</t>
  </si>
  <si>
    <t>Ремонт многоквартирных домов Ремонт крыш 6 многокварных домов в ст. Новопокровской по ул. Заводская и Черняховской</t>
  </si>
  <si>
    <t>Устройство ограждения санитарных зон артезианских скважин ст-цы Новопокровской, в том числе главного водозабора</t>
  </si>
  <si>
    <t>Изготовление проектно-сметной документации на замену водопроводных сетей ст-цы Новопокровской</t>
  </si>
  <si>
    <t>Тампонирование артезианских скважин  в ст-цы Новопокровской</t>
  </si>
  <si>
    <t>Замена водопроводных сетей в ст-це Новопокровской 9,65 км</t>
  </si>
  <si>
    <t>1.5.</t>
  </si>
  <si>
    <t>Строительство водозабора в ст-це  Новопокровской, ул.Советской</t>
  </si>
  <si>
    <t>1.6.</t>
  </si>
  <si>
    <t>Ремонт водопроводных сетей ст-цы Ильинской 22,5 км</t>
  </si>
  <si>
    <t>Ильинское сельское  поселение</t>
  </si>
  <si>
    <t xml:space="preserve"> Капитальный ремонт водонапорной башни на 25м3 с ограждением пос. Новопокровский Новопокровского района</t>
  </si>
  <si>
    <t>Составление проекта зон санитарной охраны водозаборных скважин Покровского сельского поселения</t>
  </si>
  <si>
    <t>Получение лицензии на добычу воды</t>
  </si>
  <si>
    <t>Разработка проектно-сметной документации «Капитальный ремонт водонапорной башни на 25 м3 с ограждением пос.Животновод»</t>
  </si>
  <si>
    <t>1.19.</t>
  </si>
  <si>
    <t>Ремонт  водопроводных сетей пос.Незамаевского0,2 км., пос. Первомайский 0,5 км, пос. Заря 0,6 км , пос. Октябрьский 0,65 км</t>
  </si>
  <si>
    <t>Незамаевского сельского поселени</t>
  </si>
  <si>
    <t>1.23.</t>
  </si>
  <si>
    <t>Ремонт водопроводных сетей ст. Калниболотской - 7,2 км</t>
  </si>
  <si>
    <t>Подготовка объектов жилищно-коммунального хозяйства к осенне-зимнему периоду</t>
  </si>
  <si>
    <t>Разработка коммерческих автоматизированных узлов учета тепловой энергии в системе теплоснабжения от котельной по ул. Советская,100 в ст. Новопокровской</t>
  </si>
  <si>
    <t>Ремонт и ревизия теплотехнического оборудования котельных, ремонт запорной, регулирующей арматуры тепловых сетей</t>
  </si>
  <si>
    <t>Ремонт котлов и оборудования котельных</t>
  </si>
  <si>
    <t>3.4.</t>
  </si>
  <si>
    <t>Ремонт тепловых сетей в с.Горькая Балка ул.Гаражная -1,4 км.</t>
  </si>
  <si>
    <t>3.5.</t>
  </si>
  <si>
    <t>Ремонт тепловых сетей микрорайона Сахарного завода, ул.Заводская- 0,3км. ул.Заводская- 0,3м.</t>
  </si>
  <si>
    <t>благоустройство</t>
  </si>
  <si>
    <t>Реконструкция и строительство тротуаров</t>
  </si>
  <si>
    <t>Обустройство детских игровых площадок</t>
  </si>
  <si>
    <t>Обустройство и строительство детских площадок</t>
  </si>
  <si>
    <t>Ремонт детской площадки в ст.Калниболотской пер.Ростовский, ул.Кооперативная, пер.Нагорный</t>
  </si>
  <si>
    <t>Модернизация системы наружного освещения</t>
  </si>
  <si>
    <t>Строительство уличного освещения в Новопокровском сельском поселении (В 2013 году 3 объект общей протяжённостью 2 км, в 2014 году 2 объекта общей протяжённостью 2,7 км)</t>
  </si>
  <si>
    <t xml:space="preserve">Новопокровское сельское </t>
  </si>
  <si>
    <t>ВСЕГО</t>
  </si>
  <si>
    <t>7. Обеспечение доступности жилья</t>
  </si>
  <si>
    <t>Предоставление молодым семьям социальных выплат на приобретение жилья или строительство индивидуального жилого дома</t>
  </si>
  <si>
    <t>8. Архитектура и градостроительство</t>
  </si>
  <si>
    <t>Разработка плана инфраструктуры до 2040 года</t>
  </si>
  <si>
    <t>9. Развитие  экономики</t>
  </si>
  <si>
    <t>Развитие малого и среднего предпринимательства</t>
  </si>
  <si>
    <t>субсидирование части затрат субъектов малого  предпринимательства на ранней стадии их деятельности</t>
  </si>
  <si>
    <t>организация участия малого и среднего предпринимательства в краевых, всероссийских и международных выставочно-ярмарочных мероприятиях и форумах, изготовление стендов и презентационных материалов</t>
  </si>
  <si>
    <t>организация повышения квалификации, подготовки и переподготовки работников субъектов малого и среднего предпринимательства и субъектов малого и среднего предпринимательства, являющихся индивидуальными предпринимателями, а также организации обучении, в том числе в ходе разовых семинаров, стажировок, конференций и иных обучающих мероприятий</t>
  </si>
  <si>
    <t>Инвестиционное развитие</t>
  </si>
  <si>
    <t>Участие в ежегодном Международном инвестиционном форуме, выставках, ярмарках и других аналогичных имиджевых мероприятиях</t>
  </si>
  <si>
    <t>Создание и программное сопровождение трехязычного Интернет-портала об инвестиционной деятельности муниципального образования Новопокровский район</t>
  </si>
  <si>
    <t>Формирование перечня и разработка инвестиционных проектов и площадок, их документально-правовое оформление</t>
  </si>
  <si>
    <t>Публикация периодического материала в средствах массовой информации об инвестиционной привлекательности муниципального образования в целях повышения доступности информации  и информирования потенциальных инвесторов об инвестиционных возможностях района</t>
  </si>
  <si>
    <t>Разработка презентационных материалов для целевых инвесторов</t>
  </si>
  <si>
    <t>Создание и развитие сети МФЦ</t>
  </si>
  <si>
    <t>3.1.1.</t>
  </si>
  <si>
    <t>2 рабочих места ст.Новопокровская, ул.Ленина, 110</t>
  </si>
  <si>
    <t>3.1.2.</t>
  </si>
  <si>
    <t>3 рабочих места ст.Ильинская, ул.Ленина, 33</t>
  </si>
  <si>
    <t>3.1.3.</t>
  </si>
  <si>
    <t>3 рабочих места пос.Кубанский, ул.Кубанская, 7</t>
  </si>
  <si>
    <t>Кубанское с/п</t>
  </si>
  <si>
    <t>3.1.4.</t>
  </si>
  <si>
    <t>2 рабочих места с.Горькая Балка, ул.Гаражная, 11</t>
  </si>
  <si>
    <t>3.1.5.</t>
  </si>
  <si>
    <t>2 рабочих места ст.Новоивановская, ул.Красная, 89</t>
  </si>
  <si>
    <t>3.1.6.</t>
  </si>
  <si>
    <t>2 рабочих места пос.Незамаевский, ул.Красная, 16</t>
  </si>
  <si>
    <t>3.1.7.</t>
  </si>
  <si>
    <t>2 рабочих места пос. Новопокровский, ул.Ленина, 16 а</t>
  </si>
  <si>
    <t>3.1.8.</t>
  </si>
  <si>
    <t>3 рабочих места ст.Калниболотская, ул.Красная, 43</t>
  </si>
  <si>
    <t>3.1.9.</t>
  </si>
  <si>
    <t>Создание  дополнительных рабочих мест в МБУ Новопокровский МФЦ в ст. Новопокровской</t>
  </si>
  <si>
    <t>10. Развитие АПК</t>
  </si>
  <si>
    <t>Улучшение жилищных условий граждан, проживающих в сельской местности</t>
  </si>
  <si>
    <t>Развитие элитного семеноводства Покупка высокопродуктивных элитных семян</t>
  </si>
  <si>
    <t>Новопокровское, Кубанское, Калниболотское, Незамаевское, Новоивановское, Горькобалковское, Покровское, Ильинское сельские поселения</t>
  </si>
  <si>
    <t>Поддержка малых форм хозяйствования</t>
  </si>
  <si>
    <t>11. Промышленность</t>
  </si>
  <si>
    <t>Реконструкция, модернизация существующих объектов промышленности</t>
  </si>
  <si>
    <t>12. Дорожное хозяйство</t>
  </si>
  <si>
    <t>Капитальный ремонт и ремонт автомобильных дорог местного значения</t>
  </si>
  <si>
    <t xml:space="preserve">Капитальный ремонт и ремонт автомобильных дорог местного значения Горькобалковского сельского поселения   </t>
  </si>
  <si>
    <t>Капитальный ремонт и ремонт автомобильных дорог местного значения Новопокровского сельского поселения протяжённостью 10,2 км)</t>
  </si>
  <si>
    <t xml:space="preserve">Капитальный ремонт и ремонт автомобильных дорог местного значения Кубанского сельского поселения </t>
  </si>
  <si>
    <t xml:space="preserve">Капитальный ремонт и ремонт автомобильных дорог местного значения Ильинского сельского поселения </t>
  </si>
  <si>
    <t xml:space="preserve">Капитальный ремонт и ремонт автомобильных дорог местного значения Незамаевского сельского поселения </t>
  </si>
  <si>
    <t xml:space="preserve">Капитальный ремонт и ремонт автомобильных дорог местного значения Калниболотского сельского поселения </t>
  </si>
  <si>
    <t xml:space="preserve">Капитальный ремонт и ремонт автомобильных дорог местного значения Покровского сельского поселения </t>
  </si>
  <si>
    <t xml:space="preserve">Капитальный ремонт и ремонт автомобильных дорог местного значения Новоивановского сельского поселения </t>
  </si>
  <si>
    <t>Капитальный ремонт и ремонт автомобильных дорог местного значения муниципального образования Новопокровский район</t>
  </si>
  <si>
    <t>Новопокровск
ое, Кубанское, Калниболот-ское, Незама-евское, Ново-ивановское, Горькобалков-ское,</t>
  </si>
  <si>
    <t>13. Предупреждение ЧС</t>
  </si>
  <si>
    <t>Доукомплектование материального резерва на случай возникновения ЧС</t>
  </si>
  <si>
    <t>Создание финансового резерва на случай возникновения ЧС</t>
  </si>
  <si>
    <t>Защита населения и территории от ЧС природного и техногенного характера, обеспечение ПБ</t>
  </si>
  <si>
    <t>14. Занятость населения</t>
  </si>
  <si>
    <t>Организация временной занятости несовершеннолетних граждан в возрасте от 14 до 18 лет в свободное от учебы время</t>
  </si>
  <si>
    <t>Организация общественных работ</t>
  </si>
  <si>
    <t>Создание системы обеспечения вызова экстренных оперативных служб по единому номеру «112» в Российской Федерации на 2013-2017 годы»Создание комплексной системы электронного оповещения населения</t>
  </si>
  <si>
    <t>15. Молодежная политика</t>
  </si>
  <si>
    <t>Гражданское и патриотическое воспитание молодежи</t>
  </si>
  <si>
    <t>Ильинское сельского поселения</t>
  </si>
  <si>
    <t>Творческое и интеллектуальное развитие</t>
  </si>
  <si>
    <t>Мероприятия, направленные на формирование здорового образа жизни, празднование Дня молодежи, профилактику экстремистской деятельности в молодежной среде, в том числе информационно- профилактическую работу, мероприятия туристской направленности</t>
  </si>
  <si>
    <t>3.6.</t>
  </si>
  <si>
    <t>3.7.</t>
  </si>
  <si>
    <t>Организация летнего отдыха и оздоровления подростков и молодежи</t>
  </si>
  <si>
    <t>4.3.</t>
  </si>
  <si>
    <t>4.4.</t>
  </si>
  <si>
    <t>Трудоустройство несовершеннолетних</t>
  </si>
  <si>
    <t>5.1.</t>
  </si>
  <si>
    <t>5.3.</t>
  </si>
  <si>
    <t>5.4.</t>
  </si>
  <si>
    <t>5.5.</t>
  </si>
  <si>
    <t>Окончено строительство 4-го пускового комплекса, протяженность газопровода составила 8,620 км. Перевыполнение плана составило 10,4%, связано с дополнительными затратами на подключение и оформление документации. Перерастределение средств связано с тем, что на момент завершения работ не все домовладения  произвели подключение к сети газопровода. Поключение планируется в будующих периодах.</t>
  </si>
  <si>
    <t xml:space="preserve">Разработан энергитический паспорт по МУ "Калниболотское" по сокращению потерь энергетических ресурсов, разработан потенциал энергосбережения и оценка возможной экономии энергетических ресурсов. </t>
  </si>
  <si>
    <t>Установлено 4 водомера СТВХ, что позволило  более точно контролировать подъём воды.</t>
  </si>
  <si>
    <t>Установлен один энергосчётчик на водонапорной башни в замен вышедшего из строя, для точного определения потреблённой электроэнергии.</t>
  </si>
  <si>
    <t>Установлены энергосберегающие осветительные приборы в кол-ве 25 шт. и испочники освещения с использованием автоматических отключателей в кол-ве 5 шт.</t>
  </si>
  <si>
    <t>Установлено 2 шт. СУЗ-40, что позволило автоматически, дистанционно и местно управлять трехфазными электродвигателями погружных насосов и защиты их от перегрузок по току, короткому замыканию, неполнофазного режима работы и сухого хода.</t>
  </si>
  <si>
    <t xml:space="preserve">Заменена одна водопроводная башня в районе МОУСОШ №13. Стоимость башни составила 285,0 тыс.руб., кроме этого, в течении года производился ремонт  насосного оборудования на сумму 88,5 т.р. водонапорных башен. Невыполнение плана связано с недостатком денежных средств. Финанстрование перенесено  на 2014 год. </t>
  </si>
  <si>
    <t>Организована работа информации населения о важности энегросбережения путём обнародования на информационных стендах.</t>
  </si>
  <si>
    <t>В связи с отсутствием софинансирования, выполнение данных работ из средств местного бюджета не было возможным.</t>
  </si>
  <si>
    <t>Отремонтировано 2,1 км. водопроводных сетей. Невыполнение плана связано  с нехваткой денежных средст. Планируется перенести финансирование на 2014 год.</t>
  </si>
  <si>
    <t>Отремонтировано  500 метров тротуаров.</t>
  </si>
  <si>
    <t>Покраска, ремонт  конструкций и сооружений детских площадок.</t>
  </si>
  <si>
    <t>Планируется перенести финансирование на 2014 год.</t>
  </si>
  <si>
    <t xml:space="preserve">Отремонтировано 2,178 км асфальтового покрытия. Произведена корректировка бюджетных средств краевого и местного бюджета. Выполнение планового задания составило 124,8%. </t>
  </si>
  <si>
    <t>Праднование Дня моложежи</t>
  </si>
  <si>
    <t>В 2013 году возведены стены здания и выполнены перекрытия</t>
  </si>
  <si>
    <t xml:space="preserve">Замена оконных блоков в МБОУ СОШ 5,13 ,ремонт внутреннего туалета МБОУ СОШ № 5 .Снижена стоимость ПСД врезультате проведения конкурсных процедур </t>
  </si>
  <si>
    <t>Проведена замена оконных блоков в МБОУ СОШ 4</t>
  </si>
  <si>
    <t xml:space="preserve"> Проведена замена оконных блоков в МБОУ СОШ 15</t>
  </si>
  <si>
    <t>Проведена замена оконных блоков в МБОУ СОШ 16. Снижена стоимость ПСД врезультате проведения конкурсных процедур</t>
  </si>
  <si>
    <t>Проведены работы по ремонту спортивного зала , замене оконных блоков в МБОУ СОШ 4. Снижена стоимость ПСД врезультате проведения конкурсных процедур</t>
  </si>
  <si>
    <t>Проведены работы по ремонту спортивного зала , замене оконных блоков в МБОУ СОШ 3, замене  оконных блоков в МБОУ СОШ № 7. Снижена стоимость ПСД врезультате проведения конкурсных процедур</t>
  </si>
  <si>
    <t>Проведены работы по замене оконных блоков в МАОУ ДОД ЦВР "Родные истоки"</t>
  </si>
  <si>
    <t xml:space="preserve">Проведено обучение педагогических кадров по ФГОС  </t>
  </si>
  <si>
    <t>Установлено оборудование локальных вычислительных сетей во всех  школах района</t>
  </si>
  <si>
    <t>Произведена установка системы видеонаблюдения в ОУ. Средства муниципального бюджета  освоены  не в полном объеме, в связи с перераспределением средств на другие мероприятия МО</t>
  </si>
  <si>
    <t>Произведена установка пожарной сигнализации,обработка деревнных конструкций, ТО пожарной сигнализации</t>
  </si>
  <si>
    <t>В связи с отсутствием в 2013 году на территории МО ЧС средства  были перенаправлены на аттестацию МКУ АСС "Новопокровскспас"</t>
  </si>
  <si>
    <t>В связи с отсутствием технического задания от  министерства ГО и ЧС Краснодарского края переносится на 2014 - 2015 годы</t>
  </si>
  <si>
    <t>Произведено:                                                  ремонт ограждения площадки биологических отходов;
разработка ПЛАРН, монтажные и пусконаладочные работы систем оповещения;
выплаты за дежурства;
оплата за комплектующие, запчасти, хозтовары;
оплата страховых взносов, НДФЛ, услуг по изгоовлению планов ГО;
оплата ГСМ;
В связи с отсутствием в 2013 году на территории МО ЧС остатки средств  были перенаправлены на аттестацию МКУ АСС "Новопокровскспас"</t>
  </si>
  <si>
    <t xml:space="preserve">бщая сумма финансирования строительства офисов врача общей практики2012-2013 год - 14513тыс. руб. </t>
  </si>
  <si>
    <t>Сдан в эксплуатацию офис врача общей практики в п.Новопокровский . Общая сумма 2012-2013 год - 6 492, 6тыс. руб.</t>
  </si>
  <si>
    <t>Сдан в эксплуатацию офис врача общей практики в п.Кубанский . Общая сумма 2012-2013 год - 8 020, 4тыс. руб.</t>
  </si>
  <si>
    <t>Приобретены дизельные подстанции, экономия от торгов 44,1тыс.рублей</t>
  </si>
  <si>
    <t>Приобретен анализатор, гастроскоп, низкотемпературный холодильник и др.,  средства  предпринимательской и иной приносящей доход деятельности перераспределены на стимулирующие выплаты медицинскому персоналу во исполнении Указа президента РФ №597 от 7  мая  2012года.</t>
  </si>
  <si>
    <t>Приобретено технологическое оборудование и мебель для Терапевтического и Детского отделения МБУЗ ЦРБ</t>
  </si>
  <si>
    <t>Проведен капитальный ремонт здания родильного отделения, расходы проведены согласно сметной стоимости.</t>
  </si>
  <si>
    <t>Проведены расходы на организацию кардиодесанта.</t>
  </si>
  <si>
    <t>Расходов на проведение дней здоровья за счет средств муниципального бюджета не производилось, так как необходимые расходы были произведены за счет средств по предпринимательской деятельности.</t>
  </si>
  <si>
    <t>Наем жилья, обучение специалистов, повышение квалификации. Финансируется муниципалитетом решением Совета депутатов МО Новопокровский район. В связи с вновь принятыми врачами, увеличились расходы за найм жилья.</t>
  </si>
  <si>
    <t>В течение 2013 года  вносились изменения в МЦП "Мероприятия праздничных дней и памятных дат, проводимых на территории Новопокровского сельского поселения в 2013-2014 годах". За счет поступления дополнительных доходов в бюджет Новопокровского сельского поселения были увеличены расходы на мероприятия и количество проводимых мероприятий. Организована подписка для ветеранов боевых действий, отремонтирован мемориальный памятник участникам ВОВ, проведены мероприятия: "День защитника Отечества", Новый год", 8 марта", "День станицы", "9 мая", "День независимости России", "25 лет выхода Советских войск из Афганистана", "День пожилого человека".</t>
  </si>
  <si>
    <t>В течение 2013 года вносились изменения в МЦП "Энергосбережение и повышение энергетической эффективности на территории Новопокровского сельского поселения Новопокровского района на 2012-2020 годы". За счет поступления дополнительных доходов в бюджет Новопокровского сельского поселения были увеличены расходы на мероприятия. Приобретено электро-техническое оборудование: трансформатор, частотный преобразователь, датчик давления, манометр.</t>
  </si>
  <si>
    <t>В течение 2013 года вносились изменения в МЦП по ремонту многоквартирных домов на территории Новопокровского сельского поселения на 2010-2014 годы. Снижение объема финансирования произошло из-за отказа участия в программе жителей многоквартирного дома по ул. Черняховского №6 в связи с отсутствием денежных средств. Отремонтирована 1 крыша по адресу: Ул. Заводская, 114 - 100,0 тыс. руб., ремонт инженерных сетей по адресу: ул. Заводская. 134 - 19,1 тыс. руб.</t>
  </si>
  <si>
    <t xml:space="preserve">В 2013 году мероприятия по долгосрочной муниципальной целевой программе "Развитие водоснабжения Новопокровского сельского поселения  Новопокровского района на 2012-2020 годы", не осуществлялись. В связи с образованием с 01.01.2013 года МУП "Водоканал" работы по ремонту водопроводных сетей осуществляются организацией. 
</t>
  </si>
  <si>
    <t xml:space="preserve">В течение 2013 года вносились изменения в МЦП "Развитие систем наружного освещения в Новопокровском сельском поселении на 2013-2014 годы". Из краевого бюджета поступили денежные средства на софинансирование программы по одному объекту. Ремонт уличного освещения произведен по ул. Кубанской.
</t>
  </si>
  <si>
    <t>Снижение расходов за счет недополученных денежных средств из краевого бюджета на софинансирование программы "Комплексное развитие систем коммунальной инфраструктуры Новопокровского сельского поселения Новопокровского района" на 2011-213 годы. Изготовлен прграммный продукт комплексного развития коммунальной инфраструктуры поселения.</t>
  </si>
  <si>
    <t>В течение 2013 года вносились изменения в программу "Капитальный ремонт и ремонт автомобильных дорог Новопокровского сельского поселения на 2013-2014 годы". Денежные средства из местного бюджета выделены в полном объеме. Краевые деньги на софинансирование программы поступили не полностью, в сумме 7536,5 тыс. руб. Ремонт по ул. Ленина</t>
  </si>
  <si>
    <t>В течение 2013 года вносились изменения в МЦП «Молодежь Новопокровского сельского поселения» 
на 2010-2014 годы. За счет поступления дополнительных доходов в бюджет Новопокровского сельского поселения были увеличены расходы на мероприятия. Мероприятия. проведенные в 2013 году: "Военно-патриотические", "8 Марта", "День защиты детей", "День молодежи", "День семьи", День России"</t>
  </si>
  <si>
    <t>По МЦП «Молодежь Новопокровского сельского поселения» на 2010-2014 годы денежные средства перераспределены на другие мероприятия внутри программы. В 2013 году были организованы конкурсы: "Молодой избиратель", "Осень вдохновляет".</t>
  </si>
  <si>
    <t>В течение 2013 года вносились изменения в МЦП «Молодежь Новопокровского сельского поселения» 
на 2010-2014 годы. За счет поступления дополнительных доходов в бюджет Новопокровского сельского пселения были увеличены расходы на мероприятия и количество проводимых мероприятий. Мероприятия, проведенные в 2013 году: спортивно- массовые, поддержка клубов, приобретение спортивной формы и инвентаря, "День здоровья", "Цени жизнь", "День физкультурника".</t>
  </si>
  <si>
    <t>В целях оздоровления подростков и молодежи в летнее время были организованы два похода</t>
  </si>
  <si>
    <t>В течение 2013 года трудоустроено на временные работы 32 несовершеннолетних</t>
  </si>
  <si>
    <t xml:space="preserve"> Целевая программа "Сохранение и развитие учреждений культуры МО Новопокровский район" в конце 2013 года приведена в соответствие с решением о бюджете муницпального образования путем уменьшения мероприятий, в свяи счем данное мероприятие было исключено из программы </t>
  </si>
  <si>
    <t xml:space="preserve">Министерством  культуры Краснодарского края  на 68,0 тыс. руб. передана на баланс МБУК МЦБ книжная  продукция .        Финансовые  средства  в объеме 150,0 тыс. руб. по целевой программе "Сохранение и развитие учреждений культуры МО Новопокровский район" израсходованы на приобреобетение книжной продукции                                        </t>
  </si>
  <si>
    <t>Завершены работы по строительству газопровода низкого давления. Произведена оплата за строительство газопровода и за ведение авторского и технического надзора за строительством  газопровода.Израсходовано денежных средств больше,чем запланировано  на сумму  144,7 тыс .руб. в связи с увеличением стоимости работ и услуг после корректировки сметной документации.</t>
  </si>
  <si>
    <t>Завершены работы по строительству газопровода низкого давления. Газифицировано 6 домовладений. Оплата за строительство газопровода и услуги по ведению авторского и технического надзора за строительством  газопровода производилась за счет средств товариществ по газификации.В связи с корректировкой проектно-сметной документации стоимость работ по строительству уменьшилась.</t>
  </si>
  <si>
    <t>Завершены работы по строительству газопровода низкого давления. Газифицировано 16 домовладений. Финансирование строительства газопровода и услуг по ведению авторского и технического надзора за строительством  газопровода производилось за счет средств товариществ по газификации. Основные работы и оплата за их выполнение были осуществлены в 2012 году.</t>
  </si>
  <si>
    <t>Газификация перенесена на более поздний период из-за недостатка средств  у населения.</t>
  </si>
  <si>
    <t>Произведена замена ламп накаливания на энергосберегающие в здании администрации поселения и в доме культуры пос.Незамаевский</t>
  </si>
  <si>
    <t>Произведена оплата ТУ для строительства газопровода и газовой котельной для отопления зданий администрации и дома культуры в сумме 4,1 тыс.руб. Оплату за проектно-сметную документацию планируется произвести в 2014г.Остаток запланированныех денежных средства по выполнению мероприятий был перенесен и затрачен на частичную оплату за разработку энергетического паспорта поселения (в сумме 27,0 тыс. руб.)</t>
  </si>
  <si>
    <t xml:space="preserve"> Установлен счетчик в здании дома культуры пос. Незамаевский</t>
  </si>
  <si>
    <t>Ремонт не производился, т.к. сельское поселение в распределение субсидий из краевого бюджета не включено.</t>
  </si>
  <si>
    <t>В 2011 году на реализацию программы израсходовано из местного бюджета 5000 рублей, из средств краевого бюджета 93000 рублей. С 2012 года приостановлены работы по причине сокращения финансирования. Согласно письма департамента по архитектуре и градостроительству Краснодарского края от 19.07.2013г №71-4267 сельское поселение в распределение субсидий из краевого бюджета включено не было.</t>
  </si>
  <si>
    <t>Работы по запланированному ремонту выполнены в полном объеме. Произведен капитальный ремонт дороги в пос.Первомайском, протяженностью 456 м. При участии в открытом аукционе в электронной форме начальная максимальная цена контракта снижена.</t>
  </si>
  <si>
    <t>Приобретены цветы и подарки к Дню Победы</t>
  </si>
  <si>
    <t>Приобретение подарков для победителей игр КВН среди учащихся школ.</t>
  </si>
  <si>
    <t>Внесены изменения в целевую программу «Молодежь Незамаевского сельского поселения» на 2013 год  в связи с увеличением количества мероприятий.Приобретены подарки и призы к Дню молодежи</t>
  </si>
  <si>
    <t>Приобретение подарков для проведения Дня защиты детей.</t>
  </si>
  <si>
    <t>Финансирование мероприятия не производилось по причине недостатка денежных средств в бюджете.</t>
  </si>
  <si>
    <t xml:space="preserve">Выделенные денежные средства направлены на развитие и обеспечение функционирования уже имеющихся рабочих мест в МБУ "Новопокровский МФЦ".  Расхождение плана с фактом объясняется недостаточным финансировантием из местного бюджета </t>
  </si>
  <si>
    <t>План не выполнен. В связи с отсутствием краевого финансирования бюджета.</t>
  </si>
  <si>
    <t>Проведено строительство газопровода низкого довления по ул. Кубанская, ул. Северная, ул. Лермонтова, ул. Королева, ул. Советская, ул. Садовая пос. Кубанского. Экономия составила 5,0 тыс.руб. за счет приобретенния материалов по более выгодной цене.</t>
  </si>
  <si>
    <t>Установка эл.счетчика, скважина № 5, по ул. Тостого пос. Кубанский. Экономия 0,9 тыс.руб. Приобретение по выгодной цене.</t>
  </si>
  <si>
    <t>Произведена замена ламп на энергосберегающие, пос. Кубанский, уличное освещение.</t>
  </si>
  <si>
    <t>Всего отклонения плана от факта 7,2 тыс.руб. Замена эл.счетчиков уличного освещения пос.Урожайный ул. Комарова, пос. Кубанский только за счет месного бюджета. Отклонения по местному бюджету составили 0,2 тыс.руб. экономия на стоимости товара. Внебюджетные ср-ва, 7 тыс.руб. неиспользовались т.к. отсутствует внебюджетный счет.</t>
  </si>
  <si>
    <t xml:space="preserve">Отклонение 6,0 тыс.руб Произведена реконструкция освещения. Ранее реконструкция не планировалась. . </t>
  </si>
  <si>
    <t>Замена не проводилась, отсутствие по штату инженера-электрика. Привлечение к данным работам требуется специальное разрешение-допуск.</t>
  </si>
  <si>
    <t xml:space="preserve">  Отклонение по плановым показателям образовалось за счет того, что финансирование  по замене старых электропроводов на новый, производилось из местного бюджета, т. к. отсутствует внебюджетный счет. </t>
  </si>
  <si>
    <t>Через Ценр занятости, по трудовым договорам проводились работы по спиливанию аварийных деревьев.</t>
  </si>
  <si>
    <t>Информирование населения о важности энергосбережения проводилось с помощью средств массовой информации</t>
  </si>
  <si>
    <t>Градостроительство. Оформление и  разрешение на строительство. Отклонение 345,2 тыс.руб., планировали поставиить на кадастровый учет и провести границы земель населенных пунктов. Финансирование перенесено на 2014 год.</t>
  </si>
  <si>
    <t>Финансирование производится в рамках краевой и целевой программы "Реконструкция, капитальный ремонт и ремонт улично-дорожной сети Кубанского поселения на 2013-2015 годы".Произведен ремонт дорог по ул. Лининейной пос.Кубанский.  Отклонение 613,8 тыс.руб. образовалось в результате фактически выполненных работ.</t>
  </si>
  <si>
    <t>Приобретение банеров.Экономия сотавила 2,0 тыс. рублей, за счет приобретения по выгодной цене.</t>
  </si>
  <si>
    <t>В связи с тем, что граждане поселения для участия в программе "Жилище" в 2013 году не обращались. Поступленя на внебюджетный счет не производились, в связи с чем возникли отклонения по показателям плана в сумме 482,0 тыс. рублей.</t>
  </si>
  <si>
    <t>За счет местного бюджета был произведен частичный ремонт тепловых сетей по ул. Гаражная. Краевое финансирование отсутствует полностью.</t>
  </si>
  <si>
    <t>За счет субсидий краевого бюджета на дополнительную помощь местным бюджетам для решения социально-значимых вопросов выделено 200 тыс. рублей на которые была установлена детская площадка по ул. Гаражная в с. Горькая Балка.</t>
  </si>
  <si>
    <t>Средства из краевого бюджета на реализацию ведомственной целевой программы «Комплексное развитие систем коммунальной инфраструктуры муниципальных образований Краснодарского края на основе документов территориального планирования на 2011-2013 годы» не были выделены в соответствии с внесением изменений в Закон Краснодарского края от 16 февраля 2013 года № 2662-КЗ «О краевом бюджете на 2013 год и поановый период 2014 и 2015 годов».</t>
  </si>
  <si>
    <t>В связи с уточнением бюджетной росписи, согласно решения Совета Горькобалковского сельского поселения в ноябре 2013 года были внесены изменения в муниципальную целевую программу «Капитальный ремонт и ремонт автомобильных дорог местного значения Горькобалковского сельского поселения Новопокровского района на 2013 год». В результате было отремонтировано 0,7 км дорог с асфальтным покрытием по ул. Почтовая.</t>
  </si>
  <si>
    <t>В связи с уточнением бюджетной росписи, согласно решения Совета Горькобалковского сельского поселения в  октябре 2013 года в муниципальную целевую программу «Молодежь Горькобалковского сельского поселения на 2013-2015 годы» были внесены изменения. В результате были приобретены подарочные наборы призывникам.</t>
  </si>
  <si>
    <t>В связи с уточнением бюджетной росписи, согласно решения Совета Горькобалковского сельского поселения в муниципальную целевую программу «Молодежь Горькобалковского сельского поселения на 2013-2015 годы» были внесены изменения. В результате были приобретены призы.</t>
  </si>
  <si>
    <t>В связи с уточнением бюджетной росписи, согласно решения Совета Горькобалковского сельского поселения в муниципальную целевую программу «Молодежь Горькобалковского сельского поселения на 2013-2015 годы» были внесены изменени. В результате были приобретены: стенд, банер, таблички, ГСМ для реализации закона № 1539-КЗ « О мерах по профилактике безнадзорности и правонарушений несовершеннолетних в Краснодарском крае»</t>
  </si>
  <si>
    <t xml:space="preserve">В связи с уточнением бюджетной росписи, согласно решения Совета Горькобалковского сельского поселения в муниципальную целевую программу «Молодежь Горькобалковского сельского поселения на 2013-2015 годы» были внесены изменения. В результате были приобретены подарочные наборы подросткам  для проведения мероприятий в летний период. </t>
  </si>
  <si>
    <t>За 2013 год трудоустроено 263, по плану 208 несовершеннолетних, увеличение плановых финансовых показателей за счет увеличения численности несовершеннолетних</t>
  </si>
  <si>
    <t>Общественные работы были организованы на предприятиях района: дорожные рабочие- ДРСУ, подсобные рабочие-ОАО "Викор", социальные работники-ГБУ СО "Кардон", подсобные рабочие-ИП Малинский, подсобные рабочие - ОАО "Незамаевское" и т.д. за счет внебюджетных источников, а финансирование средства 30,0 т. р.из местного бюджета были израсходованы на временную занятость несовершеннолетних граждан.</t>
  </si>
  <si>
    <t>Выполнен ремонт уличных туалетов в сельских клубах п.Животновод и п.Мирный</t>
  </si>
  <si>
    <t>Корректировка планов проведена в конце года, при распределении дополнительно полученных средств доходов.Изготовлена ПСД, проходит  процедуру государственной  экспертизы</t>
  </si>
  <si>
    <t>Разработана ПСД по объекту "Кап.ремонт водонапорной башни п.Новопокровский объемом25 куб.м.с ограждением освоено 96,4 тыс.руб. Выполнен ремонт водонапорной башни, ремонт помещения станции погружных насосов на сумму 2222,2 тыс.руб.Изготовлены: проект зон сан.охраны водозаборных скважин, лицензия на пользование недрами. Корректировка планов произведена в конце года, при распределении дополнительно полученных средств дохода за счет которых разработана ПСД по объекту "Кап.ремонт водонапорной башни объемом 25 куб.м. с ограждением п.Животновод" проведение ремонта планируется осуществить в 2014г.</t>
  </si>
  <si>
    <t>Планирование ремонта дорог осуществлялось из расчета 90% средства бюджета края к 10% местного бюджета. Однако впервые в 2013г. сельскому поселению соотношение софинасирования средств изменено на 80% к 20%.Корректировка планов произведена путем передвижки бюджетных ассигнований. Произведен ремонт асфальтного покрытия автодороги протяженностью 0,470 км по ул.Ленина ПКО+00 до ПК4+70 п.Восход в полном объеме. Выполнены работы автогрейдером в объеме 60,2 тыс.руб.- протяженность грунтовых дорог 5,6 км. В процессе разработки проектно-изыскатательские работы по межеванию земельных участков под автодорогами – авансовый платеж 37,5 тыс.руб</t>
  </si>
  <si>
    <t>Проведены конкурсы художеств.и литерат. творчества "Мой дед-ветеран""Защитникам Отечества""А ну-ка парни"Служба спасения"01"Фестиваль "Мисс поселения"</t>
  </si>
  <si>
    <t xml:space="preserve">Проведен тур. поход молодежи </t>
  </si>
  <si>
    <t>Организация и проведение акции "Новые тимуровцы" трудоустройство несовершеннолетних граждан: при плане трудоусройва 8 подростков, фактически отработали 6 человек. Корректировка плана проведена в конце года, путем передвижки бюджетных ассигнований</t>
  </si>
  <si>
    <t>денежные средства запланированные на установку приборов учета воды на артезианских скважинах, замену ламп накаливания на энергосберегающие, содержание сетей уличного освещения были перенесены (затрачены)  на проведение энергоаудита (в сумме 87,9  тыс. руб.), проведение которого было необходимо для начала осуществления программы "Энергосбережение и повышение энергетической эфективности на территории Ильинского сельского поселения на 2012 г и на период до 2016 года"</t>
  </si>
  <si>
    <t>Проложены новые водопроводные трубы по ул. Кавказской (3000 м), заменен участок водопроводной сети от  ул. Первомайской до ул. Кубанской (600 м); заменен участок водопроводной сети по ул. Кирпичной (600 м) и по ул. Садовой (100 м).</t>
  </si>
  <si>
    <t>приостановлено финансирование из краевого бюджета, в связи с чем выплаты не производились</t>
  </si>
  <si>
    <t>Согласно сметной документации для ремонта дорог в 2013 г необходимы были денежные средства в сумме 7154,3 тыс. руб.. (краевые средства 6438,9 тыс. руб и местный бюджет  715,4 тыс. руб.) .израсходовано денежных средств меньше, чем было запланированно и выделено, в связи с проведением процедуры  аукциона и снижением в результате начальной (максимальной) цены на 311,00 тыс. руб</t>
  </si>
  <si>
    <t>Приобретение банера "Семья" (7,7 тыс руб.)</t>
  </si>
  <si>
    <t>Приобретение подарков для выпускников школ на сумму 15,6 тыс. руб.</t>
  </si>
  <si>
    <t>В 2013 году были выполнены следующие виды работ:                                                                                 1. Входная группа (кирпичная кладка и изготовление секций) - 85 %;
2. Электромонтажные работы – 70 %  (закуплены, но не установлены мачты освещения);
3. Внутренние ограждение беговой дорожки – 90 % (не выполнена окраска);
4. Нарезка температурных швов в бетоне беговой дорожки – 55 %;
5. Трибуны – 85 % (не выполнена окраска и установка сидений);
6. Планировка грунта 80 %;
7. Внешнее ограждение – 90 %;
8. Благоустройство (тротуарные дорожки) – 40 %. 
В связи с возникшей в ходе проведения работ целесообразностью корректировки проектной документации по объекту, была выявлена необходимость переноса определённых видов работ (устройство спортивных покрытий и ям для прыжков) на более поздний срок реализации. Вследствие сложившихся неблагоприятных климатических условий , сроки реализации работ перенесены на 2 квартал 2014 года.</t>
  </si>
  <si>
    <t>Выполнена  проектно-сметная документация на строительство газопроводов низкого давления – 4,4 км  было освоено 650,0т.руб из бюджета поселения В результате проведения процедуры  торгов  цена была снижена .</t>
  </si>
  <si>
    <t xml:space="preserve">Проведено первое  обязательное  энергетическое обследование всех зданий, стоящих на балансе поселения для повышения эффективности использования энергоресурсов, развитие всех отраслей экономики по энергосберегающему пути будет происходить в том случае, если в каждой организации и каждом доме будут проводиться  мероприятия по энергосбережению Денежные средства освоены за счет местного бюджета </t>
  </si>
  <si>
    <t>Приостановлено финсирование из краевого бюджета.В 2012году произведена предоплата в размере 98т.руб на разработку комплексного плана. Заключено дополнительное соглашение ,продлен срок до декабря 2014 года</t>
  </si>
  <si>
    <t>Проложена гравийная дорога по ул.Набережной в ст. Новоивановской, протяженностью 410 м.Проложена гравийная дорога по пер.Гагарина в ст. Новоивановской, протяженностью 215 м. Денежные средства освоены  в 2013 полном объеме</t>
  </si>
  <si>
    <t xml:space="preserve">Мероприятия, направленные на формирование здорового образа жизни, празднование Дня молодежи, профилактику экстремистской деятельности в молодежной среде, в том числе информационно- профилактическую работу, мероприятия туристской направленности было запланировано и освоено в 2013 году  3,3 т.руб на поощрение активной молодежи в поселении ,организация занятости молодежи. </t>
  </si>
  <si>
    <t>Трудоустройство несовершеннолетних в Новоивановском сельском поселении организовало МКУ «Новоивановское» в летний период 8 человек ,запланировано и освоено в 2013 году  26,4 т.руб что позволило обеспечить занятость детей и оказать финансовую поддержку мало обеспеченным семьям. Запланировано и освоено в 2013 году 26,4т.руб</t>
  </si>
  <si>
    <t>План покупки высокопродуктивных семян  выполнен на 102,9% , закуплено  880тонн семян кукурузы, 98тонн подсолнечника, 25тонн сах.свеклы, 322 тонны элитных семян озимых зерновых. Семена закуплены за счет собственных средств сельхозпредприятий.</t>
  </si>
  <si>
    <t>Всего план поддержки малых форм хозяйствования выполнен на 99,9%, в том числе за счет средс краевого бюджета на 99,4 % и внебюджетные источники на 100 %.  За 2013год  введено 9740 кв. м теплиц, приобретено  190,5 тыс.голов птицы, , введено в эксплуатацию 15 га пастбищ,  закуплено 90 голов крс.План выплаты субсидий  малым формам не выполнен в результтате неосвоения краевых средств выделенных на создание пастбищ.</t>
  </si>
  <si>
    <t>В конце 2013 года проведена корректеровка финансовых средств поступивших из краевого бюджета. Стимулирующие  выплаты произведены всем работникам в полном объеме.</t>
  </si>
  <si>
    <t xml:space="preserve">Проведены пуско-наладочные работы на основании договора возмездного оказания услуг от 9 октября 2012 года с ОАО "Новопокровскаярайгаз", счет от 10 октября 2012 года №207. Постановлением администрации муниципального образования Новопокровский район от 14.11.2013 №1483 "О внесении изменений в постановление администрации муниципального образования Новопокровский район от 18.02.2011 №134 "О принятии муниципальной целевой программы "Газификация муниципального образования Новопокровский район на 2010-2016 годы" финансирование приведено в соответствие с решением о бюджете на 2013 год. </t>
  </si>
  <si>
    <t xml:space="preserve">Строительно-монтажные работы перенесены на 2014 год, в связи с отсутствием краевого финансирования. Выполнены работы по прохождению государственной экспертизы ПСД, подготовлены проекты планировки и межевания земельного участка.  </t>
  </si>
  <si>
    <t xml:space="preserve">Проведены работы по подготовке гидравлического расчета для системы газоснабжения. Подготовка проектно-сметной документации перенесена  на 2014 год по итогам проведения запроса котировок Протокол от 25.12.3013 года №0318300128913000514-П. </t>
  </si>
  <si>
    <t>Проведены пуско-наладочные работы</t>
  </si>
  <si>
    <t xml:space="preserve">Постановлением администрации муниципального образования Новопокровский район от 26.12.2013 №1631 "О внесении изменений в постановление администрации муниципального образования Новопокровский район от 12.09.2011 №902 "Об утверждении долгосрочной МЦП "Энергосбережение и повышение энергетической эффективности в муниципальном образовании Новопокровский район на 2011-2020 годы" финансирование приведено в соответствие с решением о бюджете на 2013 год. Постановлением администрации муниципального образования Новопокровский район от 13.11.2013 №1399 "Об утверждении ВЦП "Энергосбережение и повышение энергетической эффективности в муниципальном образовании Новопокровский район на 2014-2016 годы" финансирование перенесено на 2014 год в связи с необходимостью направления средств в конце 2013 года на повышение фондов оплаты труда работников социальной сферы и погашения возросшей кредиторской задолженностью </t>
  </si>
  <si>
    <t>Проведены работы по поготовке топографической съемки участка, подготовлен расчет в тепле и топливе. Постановлением администрации муниципального образования Новопокровский район от 26.12.2013 №1631 "О внесении изменений в постановление администрации муниципального образования Новопокровский район от 12.09.2011 №902 "Об утверждении долгосрочной МЦП "Энергосбережение и повышение энергетической эффективности в муниципальном образовании Новопокровский район на 2011-2020 годы" финансирование приведено в соответствие с решением о бюджете на 2013 год. Постановлением администрации муниципального образования Новопокровский район от 13.11.2013 №1399 "Об утверждении ВЦП "Энергосбережение и повышение энергетической эффективности в муниципальном образовании Новопокровский район на 2014-2016 годы" финансирование перенесено на 2014 год в связи с необходимостью направления средств в конце 2013 года на повышение фондов оплаты труда работников социальной сферы и погашения возросшей кредиторской задолженностью.</t>
  </si>
  <si>
    <t>Подготовлена техническая и сметная документация (уменьшение суммы контракта на основании протокола по подведению итогов открытого конкурса №0318300128912000099-2 от 15.07.2012), проведена государственная экспертиза ПСД.  Постановлением администрации муниципального образования Новопокровский район от 26.12.2013 №1631 "О внесении изменений в постановление администрации муниципального образования Новопокровский район от 12.09.2011 №902 "Об утверждении долгосрочной МЦП "Энергосбережение и повышение энергетической эффективности в муниципальном образовании Новопокровский район на 2011-2020 годы" финансирование приведено в соответствие с решением о бюджете на 2013 год.</t>
  </si>
  <si>
    <t>Постановлением администрации муниципального образования Новопокровский район от 26.12.2013 №1631 "О внесении изменений в постановление администрации муниципального образования Новопокровский район от 12.09.2011 №902 "Об утверждении долгосрочной МЦП "Энергосбережение и повышение энергетической эффективности в муниципальном образовании Новопокровский район на 2011-2020 годы" финансирование приведено в соответствие с решением о бюджете на 2013 год. Дальнейшее финансирование мероприятия исключено решением муниципального совета по муниципальным проектам  и программам при главе муниципального образования</t>
  </si>
  <si>
    <t>мероприятие не выполнено из-за отсутствия краевого финансирования</t>
  </si>
  <si>
    <t>Мероприятие не выполнено из-за отсутствия краевого финансирования</t>
  </si>
  <si>
    <t xml:space="preserve"> Мероприятие выполнено на 106 %, так как  для устранения замечаний Ростехнадзора  по котельным потребовались дополнительные средства                          (ремонт кровли котельной №2, ремонт отмостки здания котельной №1)</t>
  </si>
  <si>
    <t>Выполнены пуско-наладочные работы, технический надзор  на  котельной Кубанской учатсковой больницы в пос. Кубанском, в связи с переводом  существующей жидкотопливной котельной  на газовое топливо, с внедрением энергосберегающих   технологий и оборудования.  Расхождение плана от факта  из-за отсутствия краевого финансирования.</t>
  </si>
  <si>
    <t>Итого по разделу</t>
  </si>
  <si>
    <t xml:space="preserve">в 2013 году в программе "Социальное развитие села до 2013 года" участвовало 5 граждан, далее вложивших денежные среждства в строительство жилых помещений, общая площадь которых меньше расчетной стоимости но более учетно нормы, в связи с чем образовалась разница  в планируемом и фактическом объеме финансирования </t>
  </si>
  <si>
    <t>Приложение № 1</t>
  </si>
  <si>
    <t>Отмечается спад  освоения инвестиций на 43,8% от планового в следствии снижения производства продукции, вызванного, прежде всего сокращением объемов переработки сахарной свеклы и, в связи с этим, сокращением объемов работ по реконструкции сахарного завода с целью наращивания произодственных мощностей. В 2012 году руководство предприятия ОАО «Викор»  пересмотрело плановое задание и фактически освоило 125,789 млн. рублей вместо планируемых ранее 50 млн. рублей. В 2013 году перерабатывающим предприятием ОАО "Викор" проведено инвестиционных работ на сумму 98,211 млн. рублей вместо планируемых к освоению на этот период 175 млн. рублей. В 2013 году началось проведение завершающих работ (согласно производственному плану) по модернизации парового котла Шкода №3 и испытанию обородувания. В полном объеме выполнены работы по расширению главного подземного гидротранспортера.</t>
  </si>
  <si>
    <t xml:space="preserve">Постановлением администрации муниципального образования Новопокровский район от 18.11.2013 № 1435 "О внесении изменений в постановление администрации муниципального образования Новопокровский район от 21 сентября 2012 года № 935 "Об утверждении долгосрочной муниципальной целевой программы развития субъектов малого и среднего предпринимательства в муниципальном образовании Новопокровский район на 2013-2017 годы" денежные средства перераспределены между мероприятиями </t>
  </si>
  <si>
    <t>Мероприятия в рамках военно – патриотического месячника. Подготовка и проведения полевых сборов, участие в каревых молодежных акциях и мероприятиях. Проведение мероприятий приуроченных к 9 мая Дню Победы.</t>
  </si>
  <si>
    <t>Проведение мероприятий в области творческого развития молодежи, развитие движения  КВН, интеллектуальных игр «Что? Где? Когда?. Проведение молодежных фестивалей и конкурсов.</t>
  </si>
  <si>
    <t xml:space="preserve">Поддержка и развитие массового молодежного спорта. Проведение спортивных мероприятий, участие в краевых спортивных мероприятиях. Покупка пассажирской "Газели" и туристического оборудования. </t>
  </si>
  <si>
    <t>Формирование и отправка групп подростков в центры летнего отдыха ДМП КК. Организация и проведение туристичеких лагерей, походов и слетов, туристического форума молодежного актива "Регион 93 - Покровчанка"</t>
  </si>
  <si>
    <t>Организация временной занятости молодежи, а также несовершеннолетних, состоящих на учете в органах системы профилактики. Организация работы подростковых трудовых бригад и студенческих отрядов. Организация работы на дворовых площадках.</t>
  </si>
  <si>
    <t xml:space="preserve">Целевая программа "Сохранение и развитие учреждений культуры МО Новопокровский район" в конце 2013 года приведена в соответствие с решением о бюджете муницпального образования путем уменьшения мероприятий, в свяи счем данное мероприятие было исключено из программы (Исключено </t>
  </si>
  <si>
    <t>Строительство и реконструкция учреждений здравоохранение</t>
  </si>
  <si>
    <t>Строительство здания котельной участковой больницы ст.Новоивановской</t>
  </si>
  <si>
    <t xml:space="preserve">Незамаевское сельское </t>
  </si>
  <si>
    <t>Срок реализации</t>
  </si>
  <si>
    <t>3.11.</t>
  </si>
  <si>
    <t xml:space="preserve">Капитальный ремонт Литер Б, Корпус №2 ЦРБ в ст. Новопокровской </t>
  </si>
  <si>
    <t>3.12.</t>
  </si>
  <si>
    <t>Капитальный ремонт Литер Ж, Пищеблок ЦРБ в ст. Новопокровской</t>
  </si>
  <si>
    <t>3.15.</t>
  </si>
  <si>
    <t>Капитальный ремонт здания ЦСО (центральное стерилизационное отделение) ЦРБ в ст. Новопокровской</t>
  </si>
  <si>
    <t>3.19.</t>
  </si>
  <si>
    <t>Капитальный ремонт здания автогаража в</t>
  </si>
  <si>
    <t>3.20.</t>
  </si>
  <si>
    <t>Капитальный ремонт здания стоматологии в</t>
  </si>
  <si>
    <t>итого</t>
  </si>
  <si>
    <t>2.7.</t>
  </si>
  <si>
    <t>итго</t>
  </si>
  <si>
    <t>Замена деревянных окон на металлопластиковые конструкции МБОУ ДОД ДХШ ст. Новопокровской
Ул. Первомайская ,130</t>
  </si>
  <si>
    <t>Создание и развитие детских школ искусств</t>
  </si>
  <si>
    <t>Новопокровское, Калниболотское сельские  поселение</t>
  </si>
  <si>
    <t>Оборудование класса дизайна одежды, пополнение натюрмортного фонда МБОУ ДОД ДХШ ст Новопокровской ул. Первомайская, 130</t>
  </si>
  <si>
    <t>Система газоснабжения ст. Плоская (15 км)</t>
  </si>
  <si>
    <t>Система газоснабжения   п. Восход,  п. Мирный, п. Животновод, п. Заречный Новопокровского района, 1-я очередь строительства, 2-й пусковой комплекс. Газоснабжение п. Восход.</t>
  </si>
  <si>
    <t>1.9.2.</t>
  </si>
  <si>
    <t>1.12.2.</t>
  </si>
  <si>
    <t>Газопровод высокого и низкого давления по ул. Льва Толстого,1,2 км</t>
  </si>
  <si>
    <t>1.12.3.</t>
  </si>
  <si>
    <t>Газопровод низкого давления по ул. Большая садовая, ул. Первомайская, ул. Кооперативная, 2,1 км</t>
  </si>
  <si>
    <t>1.12.4.</t>
  </si>
  <si>
    <t>Газопровод высокого и низкого давления по ул. Шевченко</t>
  </si>
  <si>
    <t>1.12.5.</t>
  </si>
  <si>
    <t>Строительство газопровода высокого и низкого давления по ул. Льва Толстого</t>
  </si>
  <si>
    <t>Теплогенераторная установка МБДОУ №38 в пос. Кубанском</t>
  </si>
  <si>
    <t>Техническое перевооружение отдельной котельной МБОУ СОШ №9 пос. Новопокровский, в связи с перводом существующей жидкотопливной котельной на газовое топливо</t>
  </si>
  <si>
    <t>Приобретение энергосберегающих ламп</t>
  </si>
  <si>
    <t>2.16.1.</t>
  </si>
  <si>
    <t>2.16.2.</t>
  </si>
  <si>
    <t>Приобретение энергосберегающих светильников</t>
  </si>
  <si>
    <t>2.18.4.</t>
  </si>
  <si>
    <t>Установка частотного привода на насосы ЭЦВ 6-10-100</t>
  </si>
  <si>
    <t>2.19.1.</t>
  </si>
  <si>
    <t>6 Жилищно-коммунальное хозяйство</t>
  </si>
  <si>
    <t>в том числе жилищное хозяйство</t>
  </si>
  <si>
    <t>Реконструкция и строительство водопроводов и объектов водоотведения,</t>
  </si>
  <si>
    <t>пос. Мирный. Ремонт арт.скв. № 5867</t>
  </si>
  <si>
    <t>пос. Животновод. Строительство водовода – 0,6 км.</t>
  </si>
  <si>
    <t>1.13.</t>
  </si>
  <si>
    <t>. Строительство водовода пос. Восход (д. 125 мм.) – 0,7 км. пос. Заречный. (д. 100 мм.) – 1,2 км.</t>
  </si>
  <si>
    <t>1.14.</t>
  </si>
  <si>
    <t>Замена ВБР на арт.скважина пос. Восход. № 5809, № 6698</t>
  </si>
  <si>
    <t xml:space="preserve">Разработка проектной документации на бурение новой скважины в пос.Незамаевский, ул.Ленина </t>
  </si>
  <si>
    <t>1.18.</t>
  </si>
  <si>
    <t>Незамаевского сельского поселения</t>
  </si>
  <si>
    <t>1.20.</t>
  </si>
  <si>
    <t>Бурение скважины в пос. Незамаевском</t>
  </si>
  <si>
    <t>1.21.</t>
  </si>
  <si>
    <t>Разработка проектно-сметной документации на ремонт водопроводных сетей в пос.Кубанском</t>
  </si>
  <si>
    <t>1.22.</t>
  </si>
  <si>
    <t>ремонт водопроводных сетей пос.Малокубанский -0,5 км. пос.Советский-2,4 км, пос.Вперед –1 км.</t>
  </si>
  <si>
    <t>Рекультивация объектов размещения отходов на территории Новопокровского района</t>
  </si>
  <si>
    <t>Рекультивация объектов размещения отходов  в ст-це Новопокровской</t>
  </si>
  <si>
    <t>Рекультивация объектов размещения отходов  в пос.Кубанском</t>
  </si>
  <si>
    <t xml:space="preserve">Кубанское сельское </t>
  </si>
  <si>
    <t>Рекультивация объектов размещения отходов  в ст-це Калниболотской</t>
  </si>
  <si>
    <t>Строительство уличного освещения в Горькобалковском сельском поселении (В 2014 году 2 объекта общей протяжённостью 2,1 км, в 2015 году 1 объект общей протяжённостью 1,8 км)</t>
  </si>
  <si>
    <t xml:space="preserve">Новопокровское сельское поселение, </t>
  </si>
  <si>
    <t>Создание комплексной системы электронного оповещения населения</t>
  </si>
  <si>
    <t>Создание МКУ «Управление по делам гражданской обороны, предупреждению чрезвычайных ситуаций и взаимодействию с правоохранительными органами»</t>
  </si>
  <si>
    <t>5.2.</t>
  </si>
  <si>
    <t>Работы не производились, т.к. сельское поселение в распределение субсидий из краевого бюджета не включено.</t>
  </si>
  <si>
    <t>Приобретены подарки для проведения Дня защиты детей.</t>
  </si>
  <si>
    <t>Проведены мероприятия в рамках военно-патриотического месячника. Приобретена парадная форма юнноармейскому отряду, банеры, стенды, таблички. Корректировка объемов проведена в конце года 2014 год -Проведены мероприятия в рамках военно-патриотического месячника, "День призывника"</t>
  </si>
  <si>
    <t>Доплаты специалистам за совмещение должностей по трудовому договору</t>
  </si>
  <si>
    <t>Приобретены подарочные наборы призывникам.</t>
  </si>
  <si>
    <t>В связи с уточнением бюджетной росписи, согласно решения Совета Горькобалковского сельского поселения в муниципальную целевую программу «Молодежь Горькобалковского сельского поселения на 2013-2015 годы» были внесены изменени. В результате был приобретен:  ГСМ для реализации закона № 1539-КЗ « О мерах по профилактике безнадзорности и правонарушений несовершеннолетних в Краснодарском крае»</t>
  </si>
  <si>
    <t xml:space="preserve"> Приобретены подарочные наборы подросткам  для проведения мероприятий в летний период. </t>
  </si>
  <si>
    <t>Мероприятие не выполнено из-за отсутствия финансирования</t>
  </si>
  <si>
    <t>Итого</t>
  </si>
  <si>
    <t>Осуществлен ремонт вентиляционных каналов кровли в многоквартирном доме по ул. Заводской, 134. Заключен договор на ремонт кровли по ул. Черняховского, 6</t>
  </si>
  <si>
    <t>В 1 полугодии 2014 года по МЦП «Молодежь Новопокровского сельского поселения» на 2010-2014 годы денежные средства израсходованы на мероприятия:  "День мололежи".</t>
  </si>
  <si>
    <t>Выполнение мероприятий перенесено на 2 полугодие</t>
  </si>
  <si>
    <t>Произведена оплата  ООО «САП-ЭНЕРГО» г. Санкт-Петербург. Энергитическое обследование, изготовление энергитических паспортов.0</t>
  </si>
  <si>
    <t>Замена приборов учета воды не проводилась, из-за отсутствия подготовительных работ на общедомовой счетчик по ул. Советкой, 7 пос. Кубанский.</t>
  </si>
  <si>
    <t>Через Центр занятости, по трудовым договорам проводились работы по спиливанию аварийных деревьев.</t>
  </si>
  <si>
    <t>Информирование населения , проводилось с помощью средств массовой информации. Отклонение составило 0,2 тыс.руб. на оснвании  стоимости предъявленых услуг.</t>
  </si>
  <si>
    <t>Все работы выполнены в полном объёме</t>
  </si>
  <si>
    <t>Дальнейшее финансирование мероприятия исключено решением муниципального совета по муниципальным проектам  и программам при главе муниципального образования</t>
  </si>
  <si>
    <t>Согласно постановлению администрации муниципального образования Новопокровский район от 13.11.2013 №1399 "Об утверждении ведомственной целевой программы "Энергосбережение и повышение энергетической эффективности в муниципальном образовании Новопокровский район на 2014-2016 годы" ведется подготовка проектно-сметной документации</t>
  </si>
  <si>
    <t>Постановлением администрации муниципального образования Новопокровский район от 13.11.2013 №1399 "Об утверждении ведомственной целевой программы "Энергосбережение и повышение энергетической эффективности в муниципальном образовании Новопокровский район на 2014-2016 годы" мероприятия по изготовлению проектно-сметной документации перенесены на 2016 год</t>
  </si>
  <si>
    <t xml:space="preserve">В течение 2014 года  вносились изменения в ведомственную целевую программу  "Мероприятия праздничных дней и памятных дат, проводимых на территории Новопокровского сельского поселения в 2014 году". За счет поступления дополнительных доходов в бюджет Новопокровского сельского поселения были увеличены расходы на мероприятия и количество проводимых мероприятий. Организована подписка для ветеранов боевых действий, отремонтирован мемориальный памятник участникам ВОВ, проведены мероприятия: "День защитника Отечества", Новый год", 8 марта", "День станицы", "9 мая", "День независимости России", "25 лет выхода Советских войск из Афганистана", "День пожилого человека", "День народного единства" "Международный день инвалидов", День матери", Новый год  и др.При формировании бюджета на 2014 год плановые показатели были изменены и предусмотрены в сумме 800,0 тыс. руб. </t>
  </si>
  <si>
    <t>Замена приборов учета воды не проводилась. В 2014 году внесены изменения в программу в ведомственную целевую программу "Энергосбережение и повышение энергетической эффективности на территории Новопокровского  сельского поселения на 2014 год"Использование средств намечено на 2 полугодие</t>
  </si>
  <si>
    <t xml:space="preserve">Ведомственная целевая программа "Развитие водоснабжения Новопокровского сельского поселения на 2014 год" создана в целях ремонта водопроводных сетей на условиях софинансирования из краевого бюджета. В связи с тем, что поселение не стало участником краевой программы, постановление об утверждении программы утратило силу. </t>
  </si>
  <si>
    <t>Программа "Развитие водоснабжения Новопокровского сельского поселения  Новопокровского района на 2012-2020 годы"разработана с учетом софинансирования  в краевой программе. Годовая сумма с учетом софинансирования краевых средств  состовляет 10% - бюджет поселения, 90% - краевой бюджет. В 2014 году Новопокровское сельское поселение не участвовало в краевой программе. В связи с образованием с 01.01.2013 года МУП "Водоканал" работы по ремонту водопроводных сетей осуществляются организацией.                                                    В 2014 году осуществлено тампонирование двух артезианских скважин на сумму 500,0 тыс. руб. средствами МУП "Водоканал".</t>
  </si>
  <si>
    <t xml:space="preserve">Ведомственная целевая программа "Развитие систем наружного освещения в Новопокровском сельском поселении на 2014 год" создана в целях ремонта уличного освещения на условиях софинансирования из краевого бюджета. В связи с тем, что поселение не стало участником краевой пограммы, постановление об утверждении программы утратило силу. </t>
  </si>
  <si>
    <t>В 2014 году две семьи являлись претендентами на получение субсидий по программе "Жилище". Денежные средства из краевого и федерального бюджетов были выделены только на одну семью.</t>
  </si>
  <si>
    <t xml:space="preserve">Мероприятия. проведенные в 2014 году: "Военно-патриотические", "8 Марта", "День защиты детей", "День семьи", "Международный день освобождения узников фашистских концлагерей", "Праздник весны и труда", "День комсомола", "День призывника", праздники улиц, "День матери", "День независимости России", "День памяти и скорби", "День Российского флага", "День народного единства", чествование участников жатвы "Жатва"и др. </t>
  </si>
  <si>
    <t>В 2014 году по ведомственной целевой программе "Реализация государственной молодежной политики в Новопокровском сельском поселении «Молодежь Новопокровского сельского поселения» на 2014 год" денежные средства израсходованы на мероприятия: проводы "Русской зимы", проведение конкурсов, праздников, акций, фестивалей, поддержка деятельности молодежных общественных организаций, организация летнего отдыха, профилактика безнадзорности и правонарушений несовершеннолетних</t>
  </si>
  <si>
    <t xml:space="preserve"> 
 Мероприятия, проведенные в 2014 году: спортивно- массовые, поддержка клубов, приобретение спортивной формы и инвентаря,"День молодежи", "День здоровья", "День физкультурника", делегация молодежи в г. Сочи, обеспечение инвентарем дворовых площадок, реконструкция и ремонт спортивных сооружений.</t>
  </si>
  <si>
    <t>В целях оздоровления подростков и молодежи в летнее время были организованы три похода</t>
  </si>
  <si>
    <t>В 2014 году трудоустроено на временные работы 28 несовершеннолетних</t>
  </si>
  <si>
    <t>Работы по капитальному ремонту ул. Ленина выполнены в полном объеме. Средства из краевого бюджета на софинансирование программы поступили не полностью. Образовалась кредиторская задолженность.</t>
  </si>
  <si>
    <t>Замена приборов учета электроэнергии произведена в пос. Малокубанском</t>
  </si>
  <si>
    <t>Приобрели и установили лампы на сумму 7,0 тыс.руб., экономия составила 1,0 тыс. руб. на единице товара</t>
  </si>
  <si>
    <t>Отклонение от плана 40,0 тыс.руб. Работы по проектно-сметной документации проводились отделом кап.строительства по факту выполненых работ</t>
  </si>
  <si>
    <t xml:space="preserve">  Произведен ремонт водопроводных сетей пос. Малокубанский-0,5 км; пос.Советский -0,3 км. Отклонение 338 тыс.руб. образовалось в результате фактически выполненных работ.</t>
  </si>
  <si>
    <t>Выполнены работы по гредированию улиц в пос. Кубанском. Отклонение от плана 940 тыс.руб., из-за отсутствия финансирования</t>
  </si>
  <si>
    <t>Приобретенен спортинвентарь. Отклонение от плана 10,3 тыс.руб., из-за отсутствия финансирования</t>
  </si>
  <si>
    <t>В 2014 году завершено строительство корпуса детского сада на 120 мест в ст.Новопокровской</t>
  </si>
  <si>
    <t>В  2014 году отремонтированы спортивные залы в МБОУ СОШ 5,13 (выделены дополнительные средства краевого и муниципального бюджетов  в сумме-1016,9 тыс.руб)</t>
  </si>
  <si>
    <t xml:space="preserve">Запланированные мероприятия перенесены на 2015г </t>
  </si>
  <si>
    <t>В 2014 г проведен кап.ремонт теплых туалетов в МБОУ СОШ № 6,11 (увеличение суммы в размере 50,0 тыс.руб произошло в результате проведения конкурсных процедур)</t>
  </si>
  <si>
    <t>В 2014 г проведен кап.ремонт теплых туалетов в МБОУ СОШ № 15 (согласно принятых обязательств МО Новопокровский район,краевой бюджет по данным мероприятиям не финансирует)</t>
  </si>
  <si>
    <t>приобретены сценические костюмы МАОУ ДОД ЦВР ( по средствам краевого бюджета в сумме 160,0 тыс.руб. , мероприятия перенесены на 2015 год) Запланированные мероприятия на 2014г будут реализованы во 2 полугодии 2014г</t>
  </si>
  <si>
    <t>Запланированные мероприятия перенесены на 2015г ( в связи с напряженностью муниципального бюджета в 2014 г)</t>
  </si>
  <si>
    <t>за 2014г прошли курсы повышения квалификации  77 чел.(увеличение на сумму 520,3 тыс.руб, произошло за счет средств краевого бюджета, в связи внедрением ФГОС)</t>
  </si>
  <si>
    <t xml:space="preserve">В 2014г установлены системы видеонаблюдения в ОУ( уменьшение на сумму 1279,6 тыс.руб произошло, в результате перераспределения средств краевого бюджета) </t>
  </si>
  <si>
    <t>ведомственная целевая программа «Обеспечение пожарной безопасности в учреждениях культуры МО Новопокровский район на 2014 год» от 04.10.2013  №1235 в  2014 году не финансировалась в связи с  внесением коректировки бюджета муницпального образования в конце 2014 года</t>
  </si>
  <si>
    <t xml:space="preserve"> Мероприятие запланированое на 2 полугодие 2014 года по ведомственной целевой программе «Обеспечение пожарной безопасности в учреждениях культуры МО Новопокровский район на 2014 год» от 04.10.2013    № 1235, в связи с коректировкой бюджета муниципального образования
финансовые средства на выполнение данного мероприятия не утверждены 
</t>
  </si>
  <si>
    <t>Расходы на проведение данного мероприятия за счет средств местного бюджета не производилось, так как необходимые расходы были произведены за счет спонсорских средств . Оборудован класс дизайна одежды.</t>
  </si>
  <si>
    <t>Мероприятия запланированные во 2 полугодии по ведомственной целевой программе «Сохранение и развитие учреждений культуры МО Новопокровский район 2014 год» от 19.09.2014 №1193 из бюджета муниципального образования финансовые средства не выделены в связи с  корректировкой бюджета муниципального образования</t>
  </si>
  <si>
    <t>Министерством культуры Краснодарского края передана книжная продукция на сумму 179,0 тыс. руб. Из бюджета муниципального образования выделено 170,7 тыс. руб. на  130, 0 тыс. руб приобретена книжна продукция, на 40,7 тыс. руб. переодические издания</t>
  </si>
  <si>
    <t>Проведена государственная экспертиза ПСД. Выполнены строительно-монтажные работы по объекту газопровод низкого давления ул.Северная,ул. Южная п.Мирный протяженностью 1,549км. Освоено 835,7 тыс.руб.,в т.ч из бюджета поселения 458,6 тыс.руб.,в результате проведения процедуры торгов цена снижена,оплачены услуги технического надзора за строительством.Проводится работа по государственной регистрации права на земельный участок. Газификация домовладений будет осуществлятся в 2015г.</t>
  </si>
  <si>
    <t>Выполнены работы по сокращению грунтовых дорог, путем покупки, доставки и рассыпке автогрейдером гравийно-песчаной смеси объемом 735 куб.м. на ул. Студенческая пос.Заречный, ул.Южная пос.Мирный, ул.Советсткая пос.Степной, ул.Центральная и ул.Пионерская пос. Новопокровский протяженностью 1,225 км. Произведен ямочный ремонт дорожного покрытия 0,5765 км ул.Ленина ул.Кирпичная пос.Новопокровский.</t>
  </si>
  <si>
    <t>Реализованы мероприятия: празднование дня защиты детей, дня молодежи,"Выпускной бал" в детском саду и школе, спортивные мероприятия. Мероприятия по реализации закона о мерах по профилактике безнадзорности и правонарушений несовершеннолетних.    В течении 2014г. вносились изменения в программу и за счет поступления дополнительных доходов в бюджет сельского поселения были увеличены количество мероприятий и расходы на них.</t>
  </si>
  <si>
    <t xml:space="preserve">В целях оздоровления подростков в летнее время, организован поход детей </t>
  </si>
  <si>
    <t xml:space="preserve">Организация и проведение акции "Новые тимуровцы" трудоустройство несовершеннолетних граждан: при плане трудоусройва 8 подростков, фактически трудоустроенно 4 человека, в связи с отсутствием соответстующих документов. Корректировка планов проведена в конце года, путем передвижки бюджетных ассигнований </t>
  </si>
  <si>
    <t xml:space="preserve">За период 2013 -2014 годов были выполнены следующие виды работ:                                                                      
1. Трибуны – 100 %;
2. Электромонтажные работы – 100 %;
3. Установка и окраска внутреннего и наружного ограждения беговой дорожки – 100 %;
4. Заливка бетона и нарезка швов беговой дорожки – 100 %;
5. Покрытие беговой дорожки (укладка) - 100 %;
6. Благоустройство – 100 %.   
</t>
  </si>
  <si>
    <t>Произведена газификация 15 домовладений. На не подключенные домовладения производится оформление ПСД.</t>
  </si>
  <si>
    <t>Произведена газификация 11 домовладений. На не подключенные домовладения производится оформление ПСД.</t>
  </si>
  <si>
    <t>Мероприятие не выполнено из-за внесения изменений в ВЦП "Энергосбережение и повышение энергетической эффективности на территории Незамаевского сельского поселения на 2014 год" №108 от 04.10.2014 года</t>
  </si>
  <si>
    <t>Внесения изменений в ВЦП "Энергосбережение и повышение энергетической эффективности на территории Незамаевского сельского поселения на 2014 год" №108 от 04.10.2014 года. Замена счетчика произведена в 2013 году.</t>
  </si>
  <si>
    <t>Разработка ПСД не производилась, т.к. сельское поселение в распределение субсидий из краевого бюджета не включено. Внесены изменения в бюджет - программа утратила силу.</t>
  </si>
  <si>
    <t>Работы по бурению скважины не проводились, т.к. нет ПСД. Внесены изменения в бюджет - программа утратила силу.</t>
  </si>
  <si>
    <t>Приобретены цветы и подарки к Дню Победы. Приобретены краска и цемент для косметического ремонта памятника.Внесены изменения в ВЦП "Молодежь Незамаевского сельского поселения на 2014 год", утвержденная постановлением №102 от 04.10.2014 года. Внесены изменения в бюджет.</t>
  </si>
  <si>
    <t>Внесены изменения в ВЦП "Молодежь Незамаевского сельского поселения на 2014 год", утвержденная постановлением №102 от 04.10.2014 года. Внесены изменения в бюджет.</t>
  </si>
  <si>
    <t>Приобретены баннеры.Внесены изменения в ВЦП "Молодежь Незамаевского сельского поселения на 2014 год", утвержденная постановлением №102 от 04.10.2014 года. Внесены изменения в бюджет из-за повышения стоимости баннеров.</t>
  </si>
  <si>
    <t>Замена приборов учета воды не проводилась, т.к. для установки общедомовоых приборов по учету воды по ул. Советкой, 7 ул. Королева,4 пос. Кубанский, необходимо сделать переподключение многоквартирных домов на общий ввод к центральной магистрали, нет спецтехники для выполнения данной работы</t>
  </si>
  <si>
    <t>Установка реле времени. Отклонение от плана 2,0 тыс.руб., в связи с реорганизацией учреждений в казенные, внебюджетный счет закрыт</t>
  </si>
  <si>
    <t>Произведена замена кабеля, артезианская скважина № 4 ул. Комарова, пос. Кубанский. Всего отклонение от плана 5,0 тыс.руб., за счет увеличения стоимости товара, кроме того, в связи с реорганизацией учреждений в казенные, внебюджетный счет закрыт</t>
  </si>
  <si>
    <t xml:space="preserve">Не изготовлена проектно сметная документация из-за отсутствия финансирования   </t>
  </si>
  <si>
    <t xml:space="preserve">Изготовлена проектно сметной документация на строительство ВОП </t>
  </si>
  <si>
    <t>приобретен алкотестер,флуометр за счет средств внебюджета, план не исполнен в полном объеме из-за снижения кол-ва услуг в связи с отсутствием специалистов, снижение доходов от оказания платных услуг. За счет средств краевого бюджета приобретена медицинская аппаратура для оказания паллиативной помощи, дефибрилятор, гастроскоп, из-за отсутствия финансирования краевого бюджета, план исполнен не в полном объеме</t>
  </si>
  <si>
    <t xml:space="preserve">приобретена  мебель,   план не исполнен в полном объеме из-за снижения кол-ва услуг в связи с отсутствием специалистов, снижение доходов от оказания платных услуг. </t>
  </si>
  <si>
    <t>отсутствие финансирования краевого бюджета</t>
  </si>
  <si>
    <t>расходов на проведение дней здоровья за счет средств по предпринимательской деятельности не производилось, в связи со  снижением доходов от предпринимательской деятельности , снижение кол-ва оказанных услуг, из-за отсутствия специалистов</t>
  </si>
  <si>
    <t xml:space="preserve">Оплачен найм жилья врачам, расходы возросли из-за притока кадров. На обучение мед.работников за счет средств краевого бюджета финансирование составило 57% от плана. </t>
  </si>
  <si>
    <t xml:space="preserve">В связи с уточнением бюджетной росписи, согласно решения Совета Горькобалковского сельского поселения в июне 2013 года в ведомственную целевую программу были внесены уточненияи. В результате ВЦП «Энергосбережение и повышение энергетической эффективности на территории Горькобалковского сельского поселения Новопокровского района на 2013 год» было изготовлено 4 энергетических паспорта, установлено 2 придомовых счетчика учета воды.
</t>
  </si>
  <si>
    <t>В связи с неисполнением доходной части бюджета поселения за 2014 год мероприятия  программы перенесли на 2015 год.</t>
  </si>
  <si>
    <t xml:space="preserve"> В связи с невыполнением доходной части бюджета поселения за 2014 год, мероприятия перенесены на 2016 год.</t>
  </si>
  <si>
    <t xml:space="preserve"> В связи с невыполнением доходной части бюджета поселения за 2014 год, мероприятия по ремонту дорог были перенесены на 2015 год. На сумму 91,1 тыс. рублей был изготовлен проект организации дорожного движения в 4 квартале 2014 года.</t>
  </si>
  <si>
    <t>В связи с уточнением бюджетной росписи, согласно решения Совета Горькобалковского сельского поселения в ведомственную целевую программу «Молодежь Горькобалковского сельского поселения на 2014 год» были внесены изменения. В результате были приобретены призы.</t>
  </si>
  <si>
    <t xml:space="preserve">Трудоустройство несовершеннолетних в Горькобалковском сельском поселении организовало МКУ «Горькобалковское» в летний период 15 человек ,запланировано 25,0 тыс. рублей, произведено уточнение бюджетной росписи и своено в 2014 году  25,9 тыс.руб., что позволило обеспечить занятость детей и оказать финансовую поддержку мало обеспеченным семьям. </t>
  </si>
  <si>
    <t xml:space="preserve"> В 2014 году  внесены изменения в ВЦП  «Газификация Новоивановского сельского поселения на 2013-2015 годы». Получено положительное заключение госэкспертизы проекта строительства освоено 146,1 тыс.руб.
Принята МП от 05.11.2014№102 «Об утверждении муниципальной программы «Комплексное устойчивое развитие Новоивановского с/п Новопокровского района в сфере строительства, архитектуры, топливно -энергитического комплекса и дорожного хозяйства» подпрограмма «Газификация Новоивановского сельского поселения на 2015-2020 годы»
Окончательное строительство газопровода планируется не позднее 18.05.2015 года
</t>
  </si>
  <si>
    <t xml:space="preserve">В 2014 году  внесены изменения в ВЦП  «Энергосбережение и повышение энергетической эффективности на территории Новоивановского с/п Новопокровского района на 2012-2014 годы» запланированная сумма не освоена 2014 году.
Принята другая муниципальная программа от 05.11.2014№102 «Об утверждении муниципальной программы «Комплексное устойчивое развитие Новоивановского с/п Новопокровского района в сфере строительства, архитектуры, топливно -энергитического комплекса и дорожного хозяйства»подпрограмма «Энергосбережение и повышение энергетической эффективности на 2015-2020 годы»Мероприятия запланировано на второе полугодие 2015 года
</t>
  </si>
  <si>
    <t xml:space="preserve">В 2014 году  внесены изменения в ВЦП «Капитальный ремонт и ремонт автомобильных дорог местного значения Новоивановского сельского поселения на 2013-2014 годы»запланированная сумма не освоена 2014 году
Принята другая муниципальная программа от 05.11.2014№102 «Об утверждении муниципальной программы «Комплексное устойчивое развитие Новоивановского с/п Новопокровского района в сфере строительства, архитектуры, топливно -энергитического комплекса и дорожного хозяйства»подпрограмма «Капитальный ремонт и ремонт автомобильных дорог местного значения Новоивановского сельского поселения на 2015-2020 годы»
Мероприятия запланировано на второе полугодие 2015 года
</t>
  </si>
  <si>
    <t> Внесены изменения в ВЦП  «Молодежь Новоивановского сельского поселения »на 2014 год в связи с увеличением количества мероприятий. Приобретены подарки на 2,0тыс.руб,символика для участия в мероприятиях-3,2тыс.руб ,обеспечение транспортом-3,8тыс.руб для участия в районных и краевых мероприятиях.</t>
  </si>
  <si>
    <t>непредусмотрено решением о бюджете</t>
  </si>
  <si>
    <t>переносится на первое полугодие 2016 года</t>
  </si>
  <si>
    <t>За 2014 год трудоустроенно 302 человека, по плану 204, увеличение плановых показателей за счет увеличения численности несовершеннолетних</t>
  </si>
  <si>
    <t>Общественные работы были организованы: подсобные рабочие ИП Малинский, ОАО "Викор", ООО СНЭК Инжиниринг, КФХ "Алекс"</t>
  </si>
  <si>
    <t>приобретение государственной символики</t>
  </si>
  <si>
    <t>В 2014 году израсходованы денежные средства в размере 41,7 тыс. руб. на приобретение подарков для празднования Дня молодежи, выпускникам школ и детских садов.</t>
  </si>
  <si>
    <t>Программа выполнена не в полном объеме, в связи с уменьшением поступления доходов от  уплаты акцизов.На выделенную сумму выполнен  ремонт дорог в гравийном исполнении по ул. Первомайской (900 м); ул. Мира (800 м); ул. Фрунзе (500 м)., ул.Пролетарская ()</t>
  </si>
  <si>
    <t>денежные средства были использованны на ремонт насосов ЭЦВ 6-10-110.</t>
  </si>
  <si>
    <t> В 2014 году  приобретены трубы и другие необходимые материалы на сумму 200 тыс. руб. для ремонта водопровода по ул.Крымской (1000 м).Также на текущий ремонт водопроводных сетей (устранение порывов, частичная замены труб и т.д.) израсходованы средства в размере 220 тыс. руб.</t>
  </si>
  <si>
    <t> Согласно Постановлению администрации муниципального образования Новопокровский район от 28.11.2013  №1483 "Об утверждении ведомственной целевой программы "Газификация муниципального образования Новопокровский район на 2014-2016 годы" Выполнены работы по подготовке документов на земельный участок.    Проведен открытый аукциона в электронной форме на проведение строительно-монтажных работ и заключен муниципальный контракт на выполнение строительно-монтажных работ</t>
  </si>
  <si>
    <t>Согласно Постановлению администрации муниципального образования Новопокровский район от 28.11.2013 №1483 "Об утверждении ведомственной целевой программы "Газификация муниципального образования Новопокровский район на 2014-2016 годы"
Подготовлена схемы газификации с.Горькая Балка, определены условия подключения</t>
  </si>
  <si>
    <t>Постановлением администрации муниципального образования Новопокровский район от 28.11.2013 №1483 "Об утверждении ведомственной целевой программы "Газификация муниципального образования Новопокровский район на 2014-2016 годы" мероприятия по проектированию и строительству газопровода перенесены на 2015-2020 года</t>
  </si>
  <si>
    <t xml:space="preserve">В  2014 года ООО "Новопокровские тепловые сети"за счет собственных средств провели ремонт  теплотехнического оборудования 17 газовых котельных. </t>
  </si>
  <si>
    <t>Выполнен ремонт оборудования  и котлов котельных в с-це Калниболотской, ст-це Новоивановской, МБОУ ООШ №12, МБОУ СОШ №3,6,9,11,13, МБДОУ №17, приобретен котел для МБОУ ООШ №12. Проведена экспертиза промышленной безопасности технических устройств, применяемых на опасных производственных объектах МБОУ СОШ №7,9,6. Проведено техническое диагностирование топливных емкостей МБОУ СОШ №6,7,9,11, МБДОУ №19,23,21,38. Проведены режимно-наладочные испытания водогрейных котлов на твердом топливе для МБДОУ №17,13.Проведены профилактические лабораторные испытания электросети и контуров заземления по котельным МБОУ СОШ №3,6,7,9,11,19, МБДОУ №3,4,14,17,19,21,23,30,35,38</t>
  </si>
  <si>
    <t>Выполнен ремонт тепловой сети пос.Сахарного завода ст-цы Новопокровской, заменено 454 метра тепловых сетей в однотрубном исполении</t>
  </si>
  <si>
    <t xml:space="preserve">Постановление администрации Новопокровского сельского поселения от 3 сентября 2013 года № 256 "Об утверждении ведомственной целевой программы "Развитие водоснабжения Новопокровского сельского поселения на 2014 год" утратило силу с 26.12.2014 года. В связи с образованием с 01.01.2013 года МУП "Водоканал" работы по ремонту водопроводных сетей осуществляются организацией. </t>
  </si>
  <si>
    <t>В связи с расширением  перечня раздаточного материала для презентации инвестиционного потенциала МО Новопокровский район на Международном экономическом форуме "Сочи-2014"</t>
  </si>
  <si>
    <t>Оплата за хостинг и продление доменного имени инвестиционного портала муниципального образования Новопокровский район</t>
  </si>
  <si>
    <t>Увеличение объема финансирования связано с актуализацией инвестиционных проектов и инвестиционно привлекательных участков в 2014 году</t>
  </si>
  <si>
    <t>Публикации информации для потенциальных инвесторов  и объявлений в местной "Сельской газете"</t>
  </si>
  <si>
    <t>Цена на презентационные материалы сложилась после проведенных электронных торгов</t>
  </si>
  <si>
    <t xml:space="preserve">Внесены изменения в ВЦП. Произведена передвижка финансов внутри программы. </t>
  </si>
  <si>
    <t xml:space="preserve">Участие малошо бизнеса в Форуме СОЧИ 2014 </t>
  </si>
  <si>
    <t>Реализация ведомственной целевой программы развития субъектов малого и среднего предпринимательстваутверждена постановлением администрации муниципального образования Новопокровский район от 19 ноября 2013 года № 1438 "Об утверждении ведомственной целевой программы развития субъектов малого и среднего предпринимательства в муниципальном образовании Новопокровский район на 2014-2016 годы"</t>
  </si>
  <si>
    <t>завершена реализации  крупного инвестиционного проекта ОАО «Викор» по реконструкции сахарного завода с целью повышения производственной мощности до 7000 т/сутки.  Предприятием согласно производственному плану в 2014 году освоено 75 млн. рублей</t>
  </si>
  <si>
    <t xml:space="preserve"> до 80% площадей засеяны семенами высоких репродукций, приобрентено 1560 т оригинальных и элитных семян. План выплаты субсидий на приобретение элитных секмян  не выполнен по причине отсутствия заявок на получение субсидий.Семена закуплены в основном за счет собственных средств</t>
  </si>
  <si>
    <t>Всего план поддержки МФХ выполнен на 106%, в том числе за счет средств краевого бюджета на 160%, за счет  внебюджетных источников  на 101,7%. За 2014г  введено 7 тыскв.м. теплиц, куплено 200 тыс.гол птицы, приобретено 25гол племенных животных, 960гол индеек, введено 15,6 га пастбищ.План выплаты субсидий выполнен на 160%</t>
  </si>
  <si>
    <t>Ввиду уменьшения лимита финансирования в 2014 году, в рамках ведомственной целевой программы «Капитальный ремонт и ремонт автомобильных дорог местного значения Краснодарского края на 2012-2014 годы» (далее Программа) для муниципального образования на 53,4 %, администрация муниципального образования Новопокровский район не принимала участие в Программе в 2014 году, все запланированные мероприятия перенесены на 1 год.</t>
  </si>
  <si>
    <t>В связи с внесением изменения № 186 от 23.12.2013 года в постановление №136 от 14.11.2011 "Об утверждении Программы газификации станицы КалниболотскоЙ" финансирование данного мероприятия решение бюджета не предусмотрено.</t>
  </si>
  <si>
    <t>Не предусмотрено решением о бюджете.</t>
  </si>
  <si>
    <t>Установлены энергосберегающие осветительные приборы в кол-ве 65 шт. и 20 шт. ДРЛ.</t>
  </si>
  <si>
    <t xml:space="preserve">Заменена одна водонапорная бажня (район молзавода) и установлен купол водонапорной башни с. Грузская Балка. Стоимость составила 350,0 тыс.руб., кроме этого, в течении года производился ремонт  насосного оборудования на сумму 242,1 т.р. водонапорных башен. Невыполнение плана связано с недостатком денежных средств. </t>
  </si>
  <si>
    <t>Невыполнение плана связано с нехваткой денежных средств. В течении года производился только ремонт порывов водопроводных сетей (91 порыв). Износ водопроводных сетей составляет более 70%.</t>
  </si>
  <si>
    <t>Отремонтировано  450 метров тротуаров.</t>
  </si>
  <si>
    <t>В связи с отсутствием краевого софинансирования капитальный ремонт автомобильных дорог местного значения не производился. В течении года производился только ямочный ремонт и обсыпка  дорожного полотна за счет средств бюджета.</t>
  </si>
  <si>
    <t>Праднование Дня станицы.</t>
  </si>
  <si>
    <t>Организация временной занятости молодежи, а также несовершеннолетних, состоящих на учете в органах системы профилактики. Организация работы подростковых трудовых бригад и студенческих отрядов. Организация работы на дворовых площадках. Отклонения за счет внесения изменений в бюджет района.</t>
  </si>
  <si>
    <t xml:space="preserve">Приобретение специализированных транспортных средств </t>
  </si>
  <si>
    <t>Капитальный ремонт здания участковой больницы п.Кубанский</t>
  </si>
  <si>
    <t>3.13.</t>
  </si>
  <si>
    <t>Капитальный ремонт Литер А, Корпус №1 ЦРБ</t>
  </si>
  <si>
    <t>3.14.</t>
  </si>
  <si>
    <t>Капитальный ремонт здания патолого-анатомического отделения ЦРБ ЦРБ в ст. Новопокровской</t>
  </si>
  <si>
    <t>3.16.</t>
  </si>
  <si>
    <t>Капитальный ремонт здания аптеки ЦРБ в ст. Новопокровской</t>
  </si>
  <si>
    <t>3.17.</t>
  </si>
  <si>
    <t>Здание фекальной станции ЦРБ в ст. Новопокровской</t>
  </si>
  <si>
    <t>3.18.</t>
  </si>
  <si>
    <t>Капитальный ремонт здания районной больницы в ст. Новопокровской</t>
  </si>
  <si>
    <t>3.21.</t>
  </si>
  <si>
    <t>Капитальный ремонт здания участковой больницы ст.Ильинская</t>
  </si>
  <si>
    <t>3.22.</t>
  </si>
  <si>
    <t>Капитальный ремонт задания котельной участковой больницы ст.Илинской</t>
  </si>
  <si>
    <t>Капитальный ремонт  здания МАУ ДОД ЦВР «Родные истоки»</t>
  </si>
  <si>
    <t>Строительство и обустройство многофункциональных спортивных площадок</t>
  </si>
  <si>
    <t xml:space="preserve">Новопокровское, Калниболотское , Ильинское сельские поселения </t>
  </si>
  <si>
    <t>13-14</t>
  </si>
  <si>
    <t>Капитальный ремонт уличных туалетов сельских клубов пос. Животновод, пос. Мирный в рамках реализации  исполнения полномочий исполнительной власти сельского поселения</t>
  </si>
  <si>
    <t>Текущий  ремонт МБУК «Новопокровский РДК» ст. Новопокровская ул. Ленина,80</t>
  </si>
  <si>
    <t>Приобретение музыкальных инструментов фонда и сценических костюмов МБОУ ДОД ДШИ ст Новопокровской ул. Ленина,89</t>
  </si>
  <si>
    <t>Система газоснабжения   п. Восход,  п. Мирный, п. Степной, п. Животновод, п. Заречный, п. Новопокровский Новопокровского района, 1-я очередь строительства, 3-й пусковой комплекс. Газоснабжение п. Животновод, п. Заречный</t>
  </si>
  <si>
    <t>1.12.6.</t>
  </si>
  <si>
    <t>Газопровод высокого давления к х. Красный поселок.</t>
  </si>
  <si>
    <t>1.12.7.</t>
  </si>
  <si>
    <t>Строительство газопровода высокого и низкого давления по ул. Шевченко</t>
  </si>
  <si>
    <t>Теплогенераторная установка котельной МБОУ СОШ №7 пос. Малокубанский</t>
  </si>
  <si>
    <t>2.10.</t>
  </si>
  <si>
    <t>Разработка автоматизированных узлов учета тепловой энергии на отопление МБОУ СОШ №20</t>
  </si>
  <si>
    <t>2.11.</t>
  </si>
  <si>
    <t>2.12.</t>
  </si>
  <si>
    <t>Разработка автоматизированных узлов учета тепловой энергии на отопление МБОУ СОШ №13</t>
  </si>
  <si>
    <t>2.13.</t>
  </si>
  <si>
    <t>Разработка автоматизированных узлов учета тепловой энергии на отопление МБОУ СОШ №16</t>
  </si>
  <si>
    <t>2.14.</t>
  </si>
  <si>
    <t>Разработка автоматизированных узлов учета тепловой энергии на отопление МБОУ СОШ №4</t>
  </si>
  <si>
    <t>2.18.5</t>
  </si>
  <si>
    <t>Замена приборов учета электроэнергии на электронные, более высокой точности</t>
  </si>
  <si>
    <t>2.21.3.</t>
  </si>
  <si>
    <t>Приобретение энергосберегающих лампочек</t>
  </si>
  <si>
    <t>2.23.</t>
  </si>
  <si>
    <t>Разработка автоматизированных узлов учета тепловой энергии на отопление МБДОУ №1</t>
  </si>
  <si>
    <t>1.15.</t>
  </si>
  <si>
    <t>Строительство ж/б ограждения пос. Новопокровский. арт. скважина № 5382, 2387 пос. Заречный.арт. скважина № 5380 пос. Восход № 6698, 5809</t>
  </si>
  <si>
    <t>1.16.</t>
  </si>
  <si>
    <t>Изготовление проектно-сметной документации на ремонт водопроводных сетей с.Горькая Балка.</t>
  </si>
  <si>
    <t>Рекультивация объектов размещения отходов  в ст-це Ильинской</t>
  </si>
  <si>
    <t>4.5.</t>
  </si>
  <si>
    <t>Рекультивация объектов размещения отходов  в ст-це Новоивановской</t>
  </si>
  <si>
    <t>4.6.</t>
  </si>
  <si>
    <t>Рекультивация объектов размещения отходов  в пос.Новопокровском</t>
  </si>
  <si>
    <t>Покровское сельское поселние</t>
  </si>
  <si>
    <t>4.7.</t>
  </si>
  <si>
    <t xml:space="preserve">Рекультивация объектов размещения отходов  в с.Горькая Балка, </t>
  </si>
  <si>
    <t>4.8.</t>
  </si>
  <si>
    <t>Рекультивация объектов размещения отходов  в пос.Незамаевском</t>
  </si>
  <si>
    <t>Строительство детской площадки в п.Новопокровском (центральный парк) п. Животновод</t>
  </si>
  <si>
    <t>Покровское сельское  поселение</t>
  </si>
  <si>
    <t>Строительство уличного освещения в Ильинском сельском поселении (В 2015 году 1 объект общей протяжённостью 0,6 км)</t>
  </si>
  <si>
    <t>Поддержка племенного животноводства Покупка племенных животных КРС для КФХ  Крохотина М.А.</t>
  </si>
  <si>
    <t>Запланированное мероприятие перенесено на 2016г. В связи с недостатком финансовых средств.</t>
  </si>
  <si>
    <t>Из-за отсутствия средств в бюджете работы не проводились</t>
  </si>
  <si>
    <t xml:space="preserve">Организация и проведение акции "Новые тимуровцы" трудоустройство несовершеннолетних граждан в количестве 7 человек </t>
  </si>
  <si>
    <t>Оплата за хостинг и продление доменного имени инвестиционного портала муниципального образования Новопокровский район. Оплата за модернизацию инвестиционного портала МО Новопокровский район согласно приказу МСРИиВЭД КК от 10.12.2014 №354.</t>
  </si>
  <si>
    <t>Разработка в 1 квартале 2015 года двух инвестиционных проектов для внесения в Единый реестр инвестиционных предложений Краснодарского края</t>
  </si>
  <si>
    <t>финансирование программы в 2015 году не предусмотрено бюджетом Горькобалковского сельского поселения в связи с отсутствием средств в бюджетемероприятия перенесены на 2016 год</t>
  </si>
  <si>
    <t xml:space="preserve"> Приобретены подарочные наборы призывникам в кол-ве 10 штук на сумму 5,5 тыс.рублей.</t>
  </si>
  <si>
    <t>Средства израсходованы на проведения мероприятий к "Дню защиты детей"</t>
  </si>
  <si>
    <t>Муниципальная программа Горькобалковского сельского посеелния Новопокровского района "Развитие жилищно-коммунального хозяйства от 05.11.2014 года № 53 предусмотрены мероприятия по трудоустройству несовершеннолетних граждан в дни летних каникул планируется осуществить в июле 2015 года в кол-ве 15 человек</t>
  </si>
  <si>
    <t>начат ремонт водопровода по ул.Крымской,протяженностью 1 км</t>
  </si>
  <si>
    <t>приобретение банеров к 70-летию Победы</t>
  </si>
  <si>
    <t>Приобретение подарков для выпускников школ и детских садов,а так же наградного материала ко Дню Молодежи.</t>
  </si>
  <si>
    <t>Обеспечение транспортом-7 для  выезда за пределы района г.Тихорецк мероприятие посвященное ко дню молодежи.</t>
  </si>
  <si>
    <t>Заменен электросчетчик на артскважине п.Малокубанкий</t>
  </si>
  <si>
    <t>Замена приборов не проводилась, отсутствие по штату инженера-электрика</t>
  </si>
  <si>
    <t>Приобретен банер</t>
  </si>
  <si>
    <t>Установлен счетчик учета электроэнергии.</t>
  </si>
  <si>
    <t>Установлены энергосберегающие осветительные приборы в кол-ве 44 шт. и 2 шт. ДРЛ.,  6 шт. автоматических выключателей и 11 шт. датчиков освещения.</t>
  </si>
  <si>
    <t>Приобретены подарки к Дню молодежи (мячи).</t>
  </si>
  <si>
    <t>Приобретены подарки (мячи) для проведения Дня защиты детей.</t>
  </si>
  <si>
    <t>мероприятие не выполнено из-за отсутствия  финансирования</t>
  </si>
  <si>
    <t>Вв связи с отсутствием краевого финансирования мероприятие перенесено на 2016 год</t>
  </si>
  <si>
    <t>Мероприятия по проектированию и строительству газопровода перенесены на 2015-2020 года</t>
  </si>
  <si>
    <t xml:space="preserve">  В связи с отсутствием краевого финансирования выполнение мероприятия перенесено на 2016 год</t>
  </si>
  <si>
    <t>дальнейшее финансирование мероприятия исключено решением муниципального совета по муниципальным проектам  и программам при главе муниципального образования</t>
  </si>
  <si>
    <t>Приобретено оборудования для учебного процесса, инвентаря, сценических костюмов МАОУ ДОД ЦВР " Родные истоки"</t>
  </si>
  <si>
    <t>Согласно принятых обязательств МО Новопокровский район, ведется капитальный ремонт спортивного зала в МБОУ СОШ 15.По проведенным конкурсным процедурам увеличилась стоимость и составила: краевой бюджет 1614,3 тыс.руб.,местный бюджет - 691,9 тыс.руб.</t>
  </si>
  <si>
    <t xml:space="preserve">Нет лимитов бюджетных обязательстельств на строительство в 2015году </t>
  </si>
  <si>
    <t xml:space="preserve">Нет лимитов бюджетных обязательстельств на строительство в 1полугодии 2015года </t>
  </si>
  <si>
    <t>Приобретение автомобиля СМП</t>
  </si>
  <si>
    <t>В связи с открытием офиса ВОП в п.Кубанский койки стационара перепрофилированы в койки ДС. Капитальный ремонт проводится в 2015году не будет.</t>
  </si>
  <si>
    <t>отсутствие финансирования краевого бюджета для изготовления проектно-сметной документации</t>
  </si>
  <si>
    <t>Расходы на проведение акций онкопатруль.</t>
  </si>
  <si>
    <t>расходы составили по найму жилья медицинским работникам в первом полугодии 2015года</t>
  </si>
  <si>
    <t>разработка инвестиционных проектов для форума сочи</t>
  </si>
  <si>
    <t>Проведены топографогеодезические работы по объектам: территория главного водозабора, территория артскважин</t>
  </si>
  <si>
    <t xml:space="preserve">Работы не проводились из за отсутствия денежных средств </t>
  </si>
  <si>
    <t xml:space="preserve"> Замена приборов не проводилась, отсутствие по штату инженера-электрика. Привлечение к данным работам требуется специальное разрешение-допуск.</t>
  </si>
  <si>
    <t xml:space="preserve"> Замена приборов не проводилась, отсутствие по штату инженера-электрика. </t>
  </si>
  <si>
    <t>В соответствии п.п.4 постановления Правительства РФ от 06.05.2011 г №354 составлен акт об отсутствии технической возможности установки общедомового прибора учета холодной воды в многоквартирных домах по ул.Советской 7, ул.Королева 4 п.Кубанский</t>
  </si>
  <si>
    <t xml:space="preserve">Обрезка деревьев производилась в п.Кубанский по улицам: Ленина, Горького, Толстого, Лермонтова, п-т Королева </t>
  </si>
  <si>
    <t>Публикация в "Сельской газете" информационных материалов для абонентов МУ "Кубанское хозяйственное объединение"</t>
  </si>
  <si>
    <t xml:space="preserve">Проведены работы по монтажу площадки и установка тренажёров (площадка для занятий воркаутом), благоустройство территории стадиона                                                              </t>
  </si>
  <si>
    <t>Из-за отсутствия инженена-электрика исполнение мероприятия перенесено на 1кв 2016г</t>
  </si>
  <si>
    <t xml:space="preserve">Заменены электросчетчики на уличном освещении по адресу ул.Школьная, ул.Ленина п.Кубанский. Из-за отсутсвия внебюджетных средств были использованы средства местного бюджета для осуществления текущей деятельности. </t>
  </si>
  <si>
    <t xml:space="preserve">Установлены реле времени на все точки уличного освещения. Из-за отсутсвия внебюджетных средств были использованы средства местного бюджета для осуществления текущей деятельности. </t>
  </si>
  <si>
    <t>Заменен кабель(СИП) в скважине п.Малокубанский при замене глубинного насоса. Экономия средств за счет проведения работ хозяйственным способом.</t>
  </si>
  <si>
    <t>Участие в программе "Капитальный ремонт и ремонт автомобильных дорог Кубанского сельского поселения на 2015-2019 годы" на условиях софинансирования с краевым бюджетом.Капитальный ремонт ул.Пушкина п.Кубанский - 0,9 км(асфальт)</t>
  </si>
  <si>
    <t>Ремонт автомобильной дороги "Подъезд к пос. Садовому", 1,5 км</t>
  </si>
  <si>
    <t xml:space="preserve">В  2015 году ООО "Новопокровские тепловые сети"за счет собственных средств провели ремонт  теплотехнического оборудования 17 газовых котельных. </t>
  </si>
  <si>
    <t>Приобретен  котел мощностью 250 кв для МБОУ ООШ №12, выполнен  ремонт оборудования  и котлов, режимно- наладочные испытания котлов котельных учреждений образования. Проведено техническое диагностирование  и освидетельствование  котельной по ул.Советской, д.100, устранены замечания Ростехнадзора</t>
  </si>
  <si>
    <t>Не обеспечено документами осуществления кассовых расходов</t>
  </si>
  <si>
    <t>Изготовлен план ГО МО</t>
  </si>
  <si>
    <t>Внесены измен.в постан.администрации Покровского сельского поселения"Об утверждении муниципальной программы "Развитие топливно-энергетического комплекса" подпрограмма"Газификация Покровского сельского поселения на 2015-2019годы"Выполнены топографо-геодезич.работы, корректировка проектной документации, кадастровые работы по объекту "Газопровод низкого давленияв пос.Мирном"Согл. заключения о соответс.построенного объекта кап.строит-ва требованиям технических регламентов и проектной документации от 24.03.2015 вып.пуско-налад.работы.Оъект введен в эксплуатацию.</t>
  </si>
  <si>
    <t xml:space="preserve">Запланированое мероприятие по стр-ву ж/б ограждения не проводилось из-за отсутствия софинансирования средств краевого бюджета. В пос. Новопокровском по ул.Кирпичной, к сельском Дому культуры выполнена замена водопровода протяженностью 500м. </t>
  </si>
  <si>
    <t>В отчетном периоде составлены сметы на ремонт автодорог, выполнено грейдирование дорог местного значения протяженностью 6,750км, ремонт асфальтно-бетонного покрытия подъезда к памятнику 188 кв.м.Ремонт асфальтированного покрытия по ул.Ленина, пер.Клубный, ул.Гагарина, ул.Новая (Ул.Шоссейная) протяженностью 0,572 км. Разработан "Проект организации дорожного движения", изготовлены технические паспорта на автодороги общего пользования в кол-ве - 43 ед.</t>
  </si>
  <si>
    <t>Мероприятия в рамках военно – патриотического месячника. Подготовка и проведения мероприятий, участие в молодежных акциях. Проведение мероприятий к Дню защитников Отечества.</t>
  </si>
  <si>
    <t>Проведение мероприятий в области творческого развития молодежи, развитие движения  КВН, интеллектуальных игр «Что? Где? Когда?. Приоберены граммоты для молодежных конкурсов.</t>
  </si>
  <si>
    <t xml:space="preserve">Реализованы мероприятия: празднование дня защиты детей, дня молодежи, "Выпускной бал" в детском саду и школе. Для проведения спортивных мероприятий приобретен стол настольный тенисный всепогодный. </t>
  </si>
  <si>
    <t xml:space="preserve">Формирование и отправка групп подростков в центры летнего отдыха. </t>
  </si>
  <si>
    <t>Было трудоустроенно 326ч.. При плане годовых 201</t>
  </si>
  <si>
    <t>Было трудоустроенно 117граждан</t>
  </si>
  <si>
    <t xml:space="preserve">В соответствие с решением о бюджете муницпального образования путем уменьшения финансирования мероприятий,  выполнены работы по побелки фасада  здания РДК, а так же приобретены кресла </t>
  </si>
  <si>
    <t xml:space="preserve">В рамках принятой постановлением администрации муниципального образования Новопокровский район 16.10.2014 №962  мунциипальная программа Новопокровский район "Развитие культуры"  финансирование данного мероприятие вошло в раздел "Финансовое обеспечение деятельности бюджетных учреждений" произведена закупка ГСМ для выезда коллективов самодеятельного художественного творчества на фестивальные мероприятия, а так же произведена оплата оформления сцены на конкурсных мероприятиях. Приобретены стенды, банер, призы в рамках проведения  краевого фестиваля детского самодеятельного творчества "Адрес детства - Кубань" </t>
  </si>
  <si>
    <t>В рамках принятой постановлением администрации МО Новопокрвоский район  16.10.2015г. №962 муниципальной программы муниципального образования Новопокровский район  "Развитие культуры" приобретено 2549 экземпляров книг.</t>
  </si>
  <si>
    <t>По программе "Развитие образования", приобретение музыкальных инструментов произведено за счет внебюджетных средств МБОУДОД ДШИ ст. Новопокрвоской, МБОУ ДОД ДШИ ст. Калниболотской</t>
  </si>
  <si>
    <t>Для точного учета потребления воды установлено 5 ед. приборов учета воды.</t>
  </si>
  <si>
    <t>Установлено 3 шт. СУЗ-40, что позволило автоматически, дистанционно и местно управлять трехфазными электродвигателями погружных насосов и защиты их от перегрузок по току, короткому замыканию, неполнофазного режима работы и сухого хода.</t>
  </si>
  <si>
    <t>В течении  года производился только текущий ремонт водопроводных башен.</t>
  </si>
  <si>
    <t>Невыполнение плана связано  с нехваткой денежных средст. В течении года производился только ремонт порывов водопроводных сетей (133 порыв). Износ водопроводных сетей составляет более 70%.</t>
  </si>
  <si>
    <t>Отремонтировано  350 метров тротуаров.</t>
  </si>
  <si>
    <t xml:space="preserve">Отремонтировано  1,301 км асфальтового покрытия, кроме этого, производился ямочный ремонт и обсыпка дорожного полотна.  </t>
  </si>
  <si>
    <t xml:space="preserve">В связи с внесением изменения в постановление № 186 от 23.12.2013 года в постановление №136 от 14.11.2011 "Об утверждении Программы газификации станицы Калниболотской" финансирование данного мероприятия решением бюджета не предусмотрено. Постановлением администрации Калниболотского сельского поселения Новопокровского района от 15.09.2014 года №94 "Об утверждении муниципальной программы Калниболотского сельского поселения Новопокровского района "Развитие топливно-энергетического комплекса"" подпрограммой "Газификация Калниболотского сельского поселения Новопокровского района на 2015-2019 годы"предусмотрено строительство газопровода высогоко и низкого давленияс по ул. Набережной и строительство газопровода низкого давления по ул. Мостовая, ул.Семашко, ул.Комсомольская (1,13 км).  В 2015 году на строительство газопровода высокого и низкого давления по ул. Набережная было использовано 250,0 тыс.руб., на строительство газопровода низкого давления по ул. Мостовая, ул.Семашко, ул.Комсомольская (1,13 км.) -265,7 тыс.руб. </t>
  </si>
  <si>
    <t>Выполнение данного мероприятия планируется во 2-м полугодии 2016 года.</t>
  </si>
  <si>
    <t xml:space="preserve"> проведены конкурсные процедуры и заключен контракт  на сумму 1409,4 тыс.руб</t>
  </si>
  <si>
    <t>По курсам повышения квалификации  ФГОС за 1 пол. 2015 года обучились 44 чел.</t>
  </si>
  <si>
    <t xml:space="preserve">мероприятие по установке системы «Стрелец-мониторинг» в образовательных учреждениях, софинансирование мероприятий по установке систем видеонаблюдения  </t>
  </si>
  <si>
    <t xml:space="preserve">Утратила силу  ВЦП «Газификация Новоивановского сельского поселения на 2013-2015 годы»
Принята МП от 05.11.2014№102 «Об утверждении муниципальной программы «Комплексное устойчивое развитие Новоивановского с/п Новопокровского района в сфере строительства, архитектуры, топливно -энергитического комплекса и дорожного хозяйства» подпрограмма «Газификация Новоивановского сельского поселения на 2015-2020 годы»
В 2014 году освоено 146,1 тыс.руб., получено положительное заключение госэкспертизы проекта строительства. Строительство газопровода завершено. Денежные средства освоены в полном объеме.
</t>
  </si>
  <si>
    <t xml:space="preserve">Утратила силу  ВЦП «Капитальный ремонт автомобильных дорог местного значения Новоивановского сельского поселения на 2013-2014 годы».
Принята  муниципальная программа от 05.11.2014№102 «Об утверждении муниципальной программы «Комплексное устойчивое развитие Новоивановского с/п Новопокровского района в сфере строительства, архитектуры, топливно -энергитического комплекса и дорожного хозяйства»подпрограмма «Капитальный ремонт и ремонт автомобильных дорог местного значения Новоивановского сельского поселения на 2015-2020 годы»
Капитальный ремонт по улицам  гравийное покрытие:пер.Тыщенко-200м,пер.Кривошеева-340м, пер.Задорожнего-50м,
асфальт:ул.Красная-125м,пер.Гагарина-67м. Денежные средства освоены в полном объеме.
</t>
  </si>
  <si>
    <t>МП «Молодежь» от 05.11.2014г №108 Трудоустроено  7 человек в МКУ«Новоивановское» Выплата заработной платы с начислениями. Денежные средства освоены в полном объеме.</t>
  </si>
  <si>
    <t>произведена замена водопровода протяженностью 1 км.</t>
  </si>
  <si>
    <t>В связи с отсутствием средств в бюджете поселения выполнение мероприятия переносится на 2017 год</t>
  </si>
  <si>
    <t>Приобретены призы для проведения соревнований по спортивной ловле рыбы</t>
  </si>
  <si>
    <t>Выполнение мероприятий запланировано на июль-август 2016 г</t>
  </si>
  <si>
    <t>мероприятия не проводились из-за отсутствия финансирования</t>
  </si>
  <si>
    <t>Изготовлена проектно-сметная документация зоны сан. охраны главного водозабора</t>
  </si>
  <si>
    <t xml:space="preserve">В 2015 году одна семья получила субсидию по программе "Жилище". Денежные средства поступили из краевого, федерального и местного  бюджетов </t>
  </si>
  <si>
    <t xml:space="preserve">Произведена оплата за проведение капитального ремонта по ул. Ленина и ул. Блюхера. Работы выполнены в полном объеме. </t>
  </si>
  <si>
    <t>Мероприятия. проведенные в 2015 году: "Военно-патриотические", "8 Марта", празднование 70-летия Победы, "День семьи", "День матери",  "День призывника", "День народного единства", праздники улиц.</t>
  </si>
  <si>
    <t>Денежные средства израсходованы на мероприятия: проведение конкурсов, праздников, акций, фестивалей; поддержка деятельности молодежных общественных организаций.</t>
  </si>
  <si>
    <t xml:space="preserve"> 
 Мероприятия, проведенные в 2015 году: "День молодежи", обеспечение инвентарем дворовых площадок, организация и проведение спортивно-массовых мероприятий.</t>
  </si>
  <si>
    <t>Работы не проводились из-за отсутствия финансирования</t>
  </si>
  <si>
    <t>В 2015 году трудоустроено на временные работы 32 несовершеннолетних</t>
  </si>
  <si>
    <t xml:space="preserve"> В связи с отсутствием средств финансирования в бюджете в 2015 году, мероприятие запланированно на 3-й квартал 2016 года.</t>
  </si>
  <si>
    <t>Во втором квартале был проведен электронный аукцион.По данной программе  отремонтированны ул.Кирпичная (протяженностью 850 м в асфальто-бетонном исполнении  ),ул.Веселая (протяженностью 190 м в гравийном исполнении).</t>
  </si>
  <si>
    <t xml:space="preserve">Приобретены энергосберегающие лампы </t>
  </si>
  <si>
    <t xml:space="preserve">Капитальный ремонт и ремонт автомобильных дорог местного значения Горькобалковского сельского поселения выполнен в полном объеме. Произведен ремонт асфальтного покрытия по ул.Советская 0,402км.Средства местного бюджета освоены в полном объеме.Средства каревого бюджета освоены не были из-за отсутствия финансирования из краевого бюджета. </t>
  </si>
  <si>
    <t>Выполнены проектные и монтажные работы</t>
  </si>
  <si>
    <t xml:space="preserve">Осуществлено оборудование рабочих мест По состоянию на 01.01.2016 г. рабочие места открыты в Кубанском, Калниболотском, Ильинском, Незамаевском, Новоивановском, Покровском и Горькобалковском сельском поселении. </t>
  </si>
  <si>
    <t>План покупки элитных семян выполнен на 119,7%, закуплено 880 тонн высокопродуктивных  семян кукурузы, 145 тонн подсолнечника, 17тонн сахарной свеклы, 1560,3 тонн элитных семян зерновых.</t>
  </si>
  <si>
    <t>План поддержки племенного животноводства выполнен на 116,4%, за счет собственных средств Ввиду отсутствия финансирования из краевого бюджета , вследствие дефицита  краевого бюджета субсидии по этому виду поддержки не были выплачены..</t>
  </si>
  <si>
    <t>План по поддержке малых форм хозяйствования выполнен на 101,4%, за счет собственных средств. Недовыполнение по краевому бюджету произошло по причине  недофинансирования из краевого бюджета на 43%, вследствие дефицита краевого бюджета.</t>
  </si>
  <si>
    <t>Приобретен  фибросгастроскоп 709,7тыс.руб,, колоноскоп 342,0тыс.руб.,холодильники97,5тыс.руб.об,монитор593тыс.руб,монитор493тыс.руб,инфуз насос 289,6тыс.руб,реабилитация233,2тыс.руб.</t>
  </si>
  <si>
    <t xml:space="preserve">мероприятие было удалено из программы в связи с   ликвидацией данного мероприятия и переброской денежных средств на появившиеся два новых вида субсидирования </t>
  </si>
  <si>
    <t>Оплата за регистрацию участников, стендистов, выставочную площадь, оборудование, монтаж/демонтаж стенда</t>
  </si>
  <si>
    <t>Контракт заключался на размещение публикаций по всем структурным подразделениям администрации, выделение суммы за опубликованную информацию по инвестиционному развитию не является возможным.</t>
  </si>
  <si>
    <t xml:space="preserve">Изготовление мультимедийной презентации, сувенирной продукции и раздаточных материалов для презентации инвестиционной привлекательности МО Новопокровский регламентируется министерством экономики Краснодарского края (презентационные материалы изготовлены согласно минимальной квоты) </t>
  </si>
  <si>
    <t>Сбсидии оказаны трем предпринимателям</t>
  </si>
  <si>
    <t xml:space="preserve"> Первый заместитель главы муниципального образования</t>
  </si>
  <si>
    <t>О.В. Варавина</t>
  </si>
  <si>
    <t>Строительство ФАП  х.Хлебороб</t>
  </si>
  <si>
    <t>всего</t>
  </si>
  <si>
    <t>Строительство ФАП  п.Малокубанский</t>
  </si>
  <si>
    <t>Кубанское сельское  поселение</t>
  </si>
  <si>
    <t>Строительство ФАП</t>
  </si>
  <si>
    <t>п.Южный</t>
  </si>
  <si>
    <t>Капитальный ремонт ФАП х.Балка Грузская</t>
  </si>
  <si>
    <t>Капитальный ремонт ФАП п.Восход</t>
  </si>
  <si>
    <t>3.8.</t>
  </si>
  <si>
    <t>Капитальный ремонт ФАП ст.Плоская</t>
  </si>
  <si>
    <t>3.9.</t>
  </si>
  <si>
    <t>Капитальный ремонт ФАП  п.Первомайский</t>
  </si>
  <si>
    <t>Приобретение музыкальных инструментов фонда, оборудование выставочного зала МБОУ ДОД ДШИ ст Калниболотской, ул. Красная, 45</t>
  </si>
  <si>
    <t>2.20.2.</t>
  </si>
  <si>
    <t>Техническое перевооружение отдельной котельной МБОУ СОШ №6 ст. Новоивановской, в связи с переводом существующей жидкотопливной котельной на газовое топливо. Модульная котельная установка.</t>
  </si>
  <si>
    <t>2.8.</t>
  </si>
  <si>
    <t>Техническое перевооружение отдельной котельной МБОУ СОШ №11 ст. Плоской, в связи с переводом существующей жидкотопливной котельной на газовое топливо.</t>
  </si>
  <si>
    <t>2.20.4.</t>
  </si>
  <si>
    <t>2.20.3.</t>
  </si>
  <si>
    <t>1.17.</t>
  </si>
  <si>
    <t>Ремонт водопроводных сетей с.Горькая Балка 6 км</t>
  </si>
  <si>
    <t xml:space="preserve">Капремонт канализации со строительством станции биологической очистки </t>
  </si>
  <si>
    <t xml:space="preserve">Капитальный ремонт канализации в микрорайоне Сахарного завода ст-цы Новопокровской  (3,5 км.) со строительством станции биологической очистки </t>
  </si>
  <si>
    <t xml:space="preserve">В  1 пол. 2016 году ООО "Новопокровские тепловые сети"за счет собственных средств провели ремонт  теплотехнического оборудования 8 газовых котельных. </t>
  </si>
  <si>
    <t>за счет местного бюджета был  проложен силовой кабель аварийного электроснабжения к котельной администрации сельского округа в ст Новопокровской, начат ремонт кровли котельной МБУК МЦБ ст-цы Новопокровской.</t>
  </si>
  <si>
    <t>запланировано выполнение мероприятия  в 3 квартале 2016</t>
  </si>
  <si>
    <r>
      <t xml:space="preserve">Запланированное мероприятие по факту было выполнено в  2014г. Установлены 3 детские игровые площадки в п.Новопокровский п.Мирный  п.Животновод площадью 1200кв.м.Общая стоимость 450,0 тыс.руб.  </t>
    </r>
    <r>
      <rPr>
        <b/>
        <sz val="16"/>
        <rFont val="Times New Roman"/>
        <family val="1"/>
        <charset val="204"/>
      </rPr>
      <t xml:space="preserve"> 2015г.- </t>
    </r>
    <r>
      <rPr>
        <sz val="16"/>
        <rFont val="Times New Roman"/>
        <family val="1"/>
        <charset val="204"/>
      </rPr>
      <t xml:space="preserve">Установлена детская игровая площадка п.Заречный площадью 300 кв.м.; п.Новопокровский оборудована спортивная площадка для воркаута общая стоимость 200,0 тыс.руб. </t>
    </r>
  </si>
  <si>
    <t xml:space="preserve"> Выполнение мероприятия, предположительно, переносится на 2017г  </t>
  </si>
  <si>
    <t>Выполнение мероприятия перенесено на 3-4кв 2016г</t>
  </si>
  <si>
    <t xml:space="preserve">изготовление  проектно сметной документации запланировано на 2 полугодие 2016года   </t>
  </si>
  <si>
    <t>приобретен за счет средств по предпринимательской деятельности гастрофибраскоп 61,4тыс.рублей, монитор акушерский 433,0 тыс.рублей, кресло гинекологическое 21,0тыс.руб.криптографический комплекс320,8тыс.рублей.</t>
  </si>
  <si>
    <t>за счет средств краевого бюджета для оказания паллиативной помощи и сестринского уход приобретено медицинское оборудование, для лабораторных исследований приобретен анализатор83,0тыс.руб,центрифуга лабораторная 60,0тыс.руб.</t>
  </si>
  <si>
    <t>приобретение транспортные средства запланировано на 2 полугодие 2016года</t>
  </si>
  <si>
    <t xml:space="preserve"> капитальный ремонт запланирован на 2 полугодие 2016года.</t>
  </si>
  <si>
    <t>проведена акция Кардиодесант</t>
  </si>
  <si>
    <t>В плане ПФХД на 2016год предусмотрены расходы на обучение мед.работников за счет средств по предпринимательской деятельности (в том числе найм жилья) и средства краевого бюджета.В 1 полугодии 2016г.прошли обучение по повышению квалификации 38медицинских работников, 2 медработникам оплачен съем жилья.</t>
  </si>
  <si>
    <t>денежные средства планируеться израсходовать в 3 квартале 2016 года</t>
  </si>
  <si>
    <t>был произведен ямочный ремонт дорожного покрытия по ул.Пушкина,ул.Мира,общей площадью 281,65 м2.Оставшуюся часть денежных средств планируется израсходовать в 3-4 квартале 2016 года</t>
  </si>
  <si>
    <t xml:space="preserve">планируется израсходовать в 3 квартале </t>
  </si>
  <si>
    <t>денежные средства израсходованны на приобретение подарков для выпускников школ и детских садов и наградного материала ко Дню Молодежи</t>
  </si>
  <si>
    <r>
      <t xml:space="preserve">Мероприятия целевой программы"Энергосбережение" выполнены в полном объеме,в процессе реализации объемы финансирования скорректированы внутри программы.Установлены приборы учета воды на артезианские скважины на сумму 38,8 т.р., заменены насосы типа ЭЦВ на энергосберегающие типа 2 ЭЦВ в количестве 2 ед.Приобретены и заменены лампы накаливания на энергосберегающие в сумме 8 т.р. Приобретены монометры, полиэтиленовые трубы.Произведено энергетическое обследование МУ "Импульс"  2014 год- объемы финансирования скорректированы внутри программы проведена замена 3 насосов типа 2ЭЦВ, установлены эл.счетчики турбинные в количестве 4ед.,  на артскважины, заменены металические трубы и муфты на полиэтиленовые 180 м. В сети уличного освещения заменены лампы накаливания на энергосберегающие. </t>
    </r>
    <r>
      <rPr>
        <b/>
        <sz val="16"/>
        <rFont val="Times New Roman"/>
        <family val="1"/>
        <charset val="204"/>
      </rPr>
      <t>2015г</t>
    </r>
    <r>
      <rPr>
        <sz val="16"/>
        <rFont val="Times New Roman"/>
        <family val="1"/>
        <charset val="204"/>
      </rPr>
      <t xml:space="preserve">.- проведена замена на артскважинах 2 насосов 2 ЭЦВ,счетчика турбинного-1ед, 2ед.- счетчик электр.энергии, труба ПНД 300м,кабель ВПП 300м, В сети уличного освещения заменены 39 ламп накаливания на энергосберегающие, установлены датчик освещенности и автоматические выключатели 2ед. </t>
    </r>
    <r>
      <rPr>
        <b/>
        <sz val="16"/>
        <rFont val="Times New Roman"/>
        <family val="1"/>
        <charset val="204"/>
      </rPr>
      <t>2016год</t>
    </r>
    <r>
      <rPr>
        <sz val="16"/>
        <rFont val="Times New Roman"/>
        <family val="1"/>
        <charset val="204"/>
      </rPr>
      <t>- В сети ул.освещения заменены эл.лампы в кол-ве 13 шт. на эконом. Установлены датчики освещенности в кол-ве -5 ед. На водонапорной башне заменена станция СУЗ- 1ед.</t>
    </r>
  </si>
  <si>
    <t>выполнение переносится на 2 полугодие текущего года.</t>
  </si>
  <si>
    <t xml:space="preserve">выполнение мероприятия переносится на 2 полугодие </t>
  </si>
  <si>
    <t>Выполнен расчет стоимости ремонта дорог местного значения; Приобретены отсев, песок для выполнения ямочного ремонта гравийных дорог п.Степной</t>
  </si>
  <si>
    <t>выполнение мероприятия переносится на 2 полугодие</t>
  </si>
  <si>
    <t>Реализованы мероприятия по организации и проведениию "Выпускного бала" в детском саду и школе, приобретены подарочные наборы в кол-ве 25 шт.Мероприятия по реализации закона о мерах по профилактике безнадзорности и правонарушений несовершеннолетних.</t>
  </si>
  <si>
    <t>Проведены работы по ремонту кровли котельной, произведена замена дверей, электрооборудования</t>
  </si>
  <si>
    <t>Мероприятие запланировано на II полугодие 2016 года в рамках муниципальной программы "Развитие культуры"</t>
  </si>
  <si>
    <t xml:space="preserve">Данное мероприятие не проводилось в I квартале 2016 года в целях оптимизации расходов направленных на содержание  учреждения. </t>
  </si>
  <si>
    <t xml:space="preserve"> В рамках принятой постановлением администрации муниципального образования Новопокровский район 16.10.2014 №962  мунциипальная программа Новопокровский район "Развитие культуры"  финансирование данного мероприятие вошло в раздел "Финансовое обеспечение деятельности бюджетных учреждений" произведена закупка ГСМ для выезда коллективов самодеятельного художественного творчества на фестивальные мероприятия, а так же произведена оплата оформления сцены на конкурсных мероприятиях. </t>
  </si>
  <si>
    <t>В рамках принятой постановлением администрации МО Новопокрвоский район  16.10.2015г. №962 муниципальной программы муниципального образования Новопокровский район  "Развитие культуры" произведена подписка на периодические издания, приобретение книжной продукции  запланировано на 2 полугодие 2016 года</t>
  </si>
  <si>
    <t xml:space="preserve">В связи с образованием с 01.01.2013 года МУП "Водоканал" работы по ремонту водопроводных сетей осуществляются организацией. </t>
  </si>
  <si>
    <t xml:space="preserve">Произведена оплата за проведение ремонта асфальтобетонного покрытия по ул. Веселой, за оказание услуг автогрейдера, экскаватора, оплата за ГПС. </t>
  </si>
  <si>
    <t>В первом полугодии 2016 года проведены мероприятия: "Военно-патриотические", "День защитника Отечества","8 Марта", День победы, "День семьи", "День матери",  "День призывника"</t>
  </si>
  <si>
    <t xml:space="preserve"> 
 Мероприятия, проведенные в первом полугодии 2016 году: "День молодежи", обеспечение инвентарем дворовых площадок, организация и проведение спортивно-массовых мероприятий, приобретение спортинвентаря для клубов. </t>
  </si>
  <si>
    <t>В 2016 году трудоустроено на временные работы 24 несовершеннолетних</t>
  </si>
  <si>
    <t>Из-за сокращения доходной части бюджета поселения мероприятия не предусмотрены.</t>
  </si>
  <si>
    <t>Ремонт планируется во втором полугодии.</t>
  </si>
  <si>
    <t xml:space="preserve">Приобретены цветы и подарки к Дню Победы. Приобретена краска для ремонта памятника. Приобретена государственная символика.
</t>
  </si>
  <si>
    <t>Мероприятия не проводились.</t>
  </si>
  <si>
    <t>Приобретены подарки к Дню молодежи.</t>
  </si>
  <si>
    <t>Приобретение материалов и оплата за услуги по ремонту деревянного настила (пешеходный мост),реконструкция пешеходных дорожек. Плановые лимиты местного бюджета были увеличены, согласно решения совета о бюджете на 2016 год</t>
  </si>
  <si>
    <t>Покраска, ремонт  конструкций  и сооружений (сварочные работы) детских площадок.</t>
  </si>
  <si>
    <t>Производился ямочный ремонт и обсыпка дорожного полотна, основные виды работ  планируются во втором полугодии 2016 года. Финансирование на данное мероприятия из краевого бюджета не предусмотрено.</t>
  </si>
  <si>
    <t>Празднование Дня молодежи. Были приобретены (агитационный материал, банеры и таблички).  Плановые лимиты местного бюджета были увеличены, согласно решения совета о бюджете на 2016 год</t>
  </si>
  <si>
    <t>Приобретены энергосберегающие лампы , оставшиеся сумма будет израсходованна в 3-4 квартале 2016 года</t>
  </si>
  <si>
    <t>Ремонт ул.Гагарина от ПКО+00(дом№1) до ПК6-60 в с. Горькая Балка,проезд ул.Титова-Гагарина, проезд ул. Гагарина-Почтовая, ямочный ремонт от а/д подъезд к с. Горькая Балка до ул. Северная в с. Горькая Балка, ямочный ремонт и варавнивающий слой от ул.Красная,улГаражная до дома 143 в с. Горькая Балка</t>
  </si>
  <si>
    <t xml:space="preserve"> Приобретены подарочные наборы призывникам в кол-ве 10 штук на сумму 8 тыс.рублей.</t>
  </si>
  <si>
    <t>Средства израсходованы на проведения мероприятий к "Дню защиты детей", были внесены изменения в бюджетную роспись</t>
  </si>
  <si>
    <t>мероприятия перенесены на август 2016 года</t>
  </si>
  <si>
    <t>Выполнение мероприятий запланировано на август 2017 г</t>
  </si>
  <si>
    <t>Трудоустройство несовершеннолетних  в летний период 13 человек перенесено на август 2016 год</t>
  </si>
  <si>
    <t>Было трудоустроенно 174 ч.. При плане годовых 194</t>
  </si>
  <si>
    <t>Было трудоустроенно 54 гражданина</t>
  </si>
  <si>
    <t>Изготовлен план действий по предупреждению и ликвидации ЧС природного и техногенного характера</t>
  </si>
  <si>
    <t>переносится на второе полугодие 2017 года</t>
  </si>
  <si>
    <t>В связи с отсутствием технического задания от министерства ГО и ЧС Краснодарского края переносится на 2017 год</t>
  </si>
  <si>
    <t>переносится на второе полугодие 2016 года</t>
  </si>
  <si>
    <t>ремонт автомобильной дороги "Подъезд к пос. Лесничество", 11 км</t>
  </si>
  <si>
    <t>Согласно принятых обязательств МО Новопокровский район, ведется капитальный ремонт спортивного зала в МБОУ СОШ 20. По проведенным конкурсным процедурам стоимость составила: федеральный бюджет 1756,7 тыс.руб.,местный бюджет -752,9 тыс.руб.</t>
  </si>
  <si>
    <t>Приобретение оборудования,мебели  для учебного процесса перенесено на 2 пол.2016г</t>
  </si>
  <si>
    <t>По курсам повышения квалификации  ФГОС за 1 пол. 2016 года обучились 22 чел.</t>
  </si>
  <si>
    <t>мероприятие по обслуживанию систем: АПС, «Стрелец-мониторинг» в образовательных учреждениях</t>
  </si>
  <si>
    <t>Мероприятие запланировано на 3й квартал 2016 года</t>
  </si>
  <si>
    <t>МП «Молодежь» от 05.11.2014г №108 Обеспечение транспортом-4,0 тыс. руб для  выезда за пределы района г.Тихорецк мероприятие посвященное ко дню молодежи.</t>
  </si>
  <si>
    <t>План покупки элитных семян выполнен на 100%, закуплено 990 тонн высокопродуктивных  семян кукурузы, 139 тонн подсолнечника, 17тонн сахарной свеклы, 2132 тонн элитных семян зерновых.План покупки  семян выполнен за счет собственных средств сельхозтоваропроизводителей</t>
  </si>
  <si>
    <t>План поддержки племенного животноводства выполнен на 48,6%, за счет собственных средств Ввиду отсутствия финансирования из краевого бюджета , вследствие дефицита  краевого бюджета субсидии по этому виду поддержки не были выплачены..</t>
  </si>
  <si>
    <t xml:space="preserve"> План по поддержке малых форм хозяйствования выполнен на 68,5%, за счет собственных средств. Невыполнение по краевому бюджету произошло по причине отсутствия утвержденного  порядка субсидирования, </t>
  </si>
  <si>
    <t>Заменено 215 м водопроводной сети, дальнейшее освоение средств планируется во 2 полугодии</t>
  </si>
  <si>
    <t>финансирование перенесено на другой объект</t>
  </si>
  <si>
    <t>Финансирование перенесено на другой объект</t>
  </si>
  <si>
    <t>Работы не проводились из-за отсутствия денежных средств</t>
  </si>
  <si>
    <t>Мероприятия в рамках месячника оборонно-массовой и военно-патриотической работы.</t>
  </si>
  <si>
    <t xml:space="preserve">Проведение мероприятий в области творческого развития молодежи, проведение КВН </t>
  </si>
  <si>
    <t>Поддержка и развитие массового молодежного спорта. Проведение спортивных мероприятий, участие в кревых соревнованиях.</t>
  </si>
  <si>
    <t>Организация временной занятости молодежи, а также несовершеннолетних.</t>
  </si>
  <si>
    <t>Договор на программное сопровождение Инвестиционного портала МО Новопокровский район в 2016 году заключен на сумму 78 тыс. рублей, из расчета 6,5 тыс. руб. в месяц. 749 руб. - оплата за продление доменного имени на 2016 год.</t>
  </si>
  <si>
    <t>В июне 2016 года началась работа по актуализации и разработке бизнес-планов для включения в Единый рееестр Краснодарского края, оплата по муниципальным контрактам будет произвадена во 2 полугодии 2016 года.</t>
  </si>
  <si>
    <t>Разработка раздаточной и сувенирной продукции в целях презентации инвестиционной привлекательности МО Новопокровский район запланирована на 2 полугодие 2016 года</t>
  </si>
  <si>
    <t>Субсидирование планируется в четвертом квартале 2016 года</t>
  </si>
  <si>
    <t>Данное мероприятие из программы исключено в связи с с добавлением двух видов субсидирования</t>
  </si>
  <si>
    <t>Информация о реализации мероприятий, утвержденных Программой социально-экономического развития муниципального образования Новопокровский район на период до 2017 года, по состоянию на 1 июля 2016 года</t>
  </si>
</sst>
</file>

<file path=xl/styles.xml><?xml version="1.0" encoding="utf-8"?>
<styleSheet xmlns="http://schemas.openxmlformats.org/spreadsheetml/2006/main">
  <numFmts count="1">
    <numFmt numFmtId="164" formatCode="0.0"/>
  </numFmts>
  <fonts count="21">
    <font>
      <sz val="11"/>
      <color theme="1"/>
      <name val="Calibri"/>
      <family val="2"/>
      <charset val="204"/>
      <scheme val="minor"/>
    </font>
    <font>
      <sz val="11"/>
      <color indexed="8"/>
      <name val="Calibri"/>
      <family val="2"/>
      <charset val="204"/>
    </font>
    <font>
      <sz val="16"/>
      <color theme="1"/>
      <name val="Times New Roman"/>
      <family val="1"/>
      <charset val="204"/>
    </font>
    <font>
      <sz val="16"/>
      <name val="Times New Roman"/>
      <family val="1"/>
      <charset val="204"/>
    </font>
    <font>
      <b/>
      <sz val="16"/>
      <name val="Times New Roman"/>
      <family val="1"/>
      <charset val="204"/>
    </font>
    <font>
      <sz val="20"/>
      <name val="Times New Roman"/>
      <family val="1"/>
      <charset val="204"/>
    </font>
    <font>
      <sz val="26"/>
      <name val="Times New Roman"/>
      <family val="1"/>
      <charset val="204"/>
    </font>
    <font>
      <b/>
      <sz val="22"/>
      <color theme="1"/>
      <name val="Times New Roman"/>
      <family val="1"/>
      <charset val="204"/>
    </font>
    <font>
      <sz val="20"/>
      <color theme="1"/>
      <name val="Times New Roman"/>
      <family val="1"/>
      <charset val="204"/>
    </font>
    <font>
      <sz val="11"/>
      <color rgb="FFFF0000"/>
      <name val="Calibri"/>
      <family val="2"/>
      <charset val="204"/>
      <scheme val="minor"/>
    </font>
    <font>
      <b/>
      <sz val="16"/>
      <color rgb="FFFF0000"/>
      <name val="Times New Roman"/>
      <family val="1"/>
      <charset val="204"/>
    </font>
    <font>
      <sz val="16"/>
      <color rgb="FFFF0000"/>
      <name val="Times New Roman"/>
      <family val="1"/>
      <charset val="204"/>
    </font>
    <font>
      <sz val="18"/>
      <color rgb="FFFF0000"/>
      <name val="Times New Roman"/>
      <family val="1"/>
      <charset val="204"/>
    </font>
    <font>
      <sz val="18"/>
      <color rgb="FFFF0000"/>
      <name val="Calibri"/>
      <family val="2"/>
      <charset val="204"/>
      <scheme val="minor"/>
    </font>
    <font>
      <sz val="18"/>
      <name val="Times New Roman"/>
      <family val="1"/>
      <charset val="204"/>
    </font>
    <font>
      <sz val="18"/>
      <name val="Calibri"/>
      <family val="2"/>
      <charset val="204"/>
      <scheme val="minor"/>
    </font>
    <font>
      <sz val="20"/>
      <name val="Calibri"/>
      <family val="2"/>
      <charset val="204"/>
      <scheme val="minor"/>
    </font>
    <font>
      <sz val="11"/>
      <name val="Calibri"/>
      <family val="2"/>
      <charset val="204"/>
      <scheme val="minor"/>
    </font>
    <font>
      <b/>
      <sz val="18"/>
      <name val="Times New Roman"/>
      <family val="1"/>
      <charset val="204"/>
    </font>
    <font>
      <sz val="14"/>
      <name val="Times New Roman"/>
      <family val="1"/>
      <charset val="204"/>
    </font>
    <font>
      <b/>
      <sz val="20"/>
      <name val="Times New Roman"/>
      <family val="1"/>
      <charset val="204"/>
    </font>
  </fonts>
  <fills count="9">
    <fill>
      <patternFill patternType="none"/>
    </fill>
    <fill>
      <patternFill patternType="gray125"/>
    </fill>
    <fill>
      <patternFill patternType="solid">
        <fgColor theme="0"/>
        <bgColor indexed="64"/>
      </patternFill>
    </fill>
    <fill>
      <patternFill patternType="solid">
        <fgColor theme="0"/>
        <bgColor indexed="22"/>
      </patternFill>
    </fill>
    <fill>
      <patternFill patternType="solid">
        <fgColor theme="0"/>
        <bgColor indexed="34"/>
      </patternFill>
    </fill>
    <fill>
      <patternFill patternType="solid">
        <fgColor indexed="9"/>
        <bgColor indexed="26"/>
      </patternFill>
    </fill>
    <fill>
      <patternFill patternType="solid">
        <fgColor indexed="9"/>
        <bgColor indexed="22"/>
      </patternFill>
    </fill>
    <fill>
      <patternFill patternType="solid">
        <fgColor theme="0"/>
        <bgColor indexed="26"/>
      </patternFill>
    </fill>
    <fill>
      <patternFill patternType="solid">
        <fgColor indexed="9"/>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8"/>
      </left>
      <right style="thin">
        <color indexed="8"/>
      </right>
      <top style="thin">
        <color indexed="8"/>
      </top>
      <bottom style="thin">
        <color indexed="8"/>
      </bottom>
      <diagonal/>
    </border>
    <border>
      <left/>
      <right style="thin">
        <color indexed="64"/>
      </right>
      <top style="thin">
        <color indexed="64"/>
      </top>
      <bottom/>
      <diagonal/>
    </border>
    <border>
      <left/>
      <right style="thin">
        <color indexed="64"/>
      </right>
      <top/>
      <bottom style="thin">
        <color indexed="64"/>
      </bottom>
      <diagonal/>
    </border>
    <border>
      <left style="thin">
        <color indexed="8"/>
      </left>
      <right/>
      <top style="thin">
        <color indexed="8"/>
      </top>
      <bottom style="thin">
        <color indexed="8"/>
      </bottom>
      <diagonal/>
    </border>
    <border>
      <left style="thin">
        <color indexed="8"/>
      </left>
      <right style="thin">
        <color indexed="8"/>
      </right>
      <top/>
      <bottom style="thin">
        <color indexed="8"/>
      </bottom>
      <diagonal/>
    </border>
    <border>
      <left style="thin">
        <color indexed="8"/>
      </left>
      <right/>
      <top/>
      <bottom style="thin">
        <color indexed="8"/>
      </bottom>
      <diagonal/>
    </border>
    <border>
      <left style="thin">
        <color indexed="64"/>
      </left>
      <right/>
      <top/>
      <bottom/>
      <diagonal/>
    </border>
    <border>
      <left/>
      <right style="thin">
        <color indexed="64"/>
      </right>
      <top/>
      <bottom/>
      <diagonal/>
    </border>
    <border>
      <left style="thin">
        <color indexed="8"/>
      </left>
      <right style="thin">
        <color indexed="8"/>
      </right>
      <top style="thin">
        <color indexed="8"/>
      </top>
      <bottom style="thin">
        <color indexed="64"/>
      </bottom>
      <diagonal/>
    </border>
    <border>
      <left/>
      <right style="medium">
        <color indexed="64"/>
      </right>
      <top/>
      <bottom style="medium">
        <color indexed="64"/>
      </bottom>
      <diagonal/>
    </border>
    <border>
      <left/>
      <right style="medium">
        <color indexed="64"/>
      </right>
      <top style="medium">
        <color indexed="64"/>
      </top>
      <bottom/>
      <diagonal/>
    </border>
    <border>
      <left style="thin">
        <color indexed="8"/>
      </left>
      <right style="thin">
        <color indexed="8"/>
      </right>
      <top style="hair">
        <color indexed="8"/>
      </top>
      <bottom style="hair">
        <color indexed="8"/>
      </bottom>
      <diagonal/>
    </border>
    <border>
      <left style="thin">
        <color indexed="8"/>
      </left>
      <right style="thin">
        <color indexed="8"/>
      </right>
      <top style="thin">
        <color indexed="8"/>
      </top>
      <bottom/>
      <diagonal/>
    </border>
    <border>
      <left/>
      <right style="medium">
        <color indexed="64"/>
      </right>
      <top/>
      <bottom/>
      <diagonal/>
    </border>
    <border>
      <left/>
      <right/>
      <top/>
      <bottom style="thin">
        <color indexed="64"/>
      </bottom>
      <diagonal/>
    </border>
    <border>
      <left style="hair">
        <color indexed="8"/>
      </left>
      <right style="hair">
        <color indexed="8"/>
      </right>
      <top/>
      <bottom/>
      <diagonal/>
    </border>
    <border>
      <left style="thin">
        <color indexed="8"/>
      </left>
      <right style="thin">
        <color indexed="8"/>
      </right>
      <top style="hair">
        <color indexed="8"/>
      </top>
      <bottom/>
      <diagonal/>
    </border>
    <border>
      <left/>
      <right style="thin">
        <color indexed="8"/>
      </right>
      <top style="thin">
        <color indexed="8"/>
      </top>
      <bottom style="thin">
        <color indexed="8"/>
      </bottom>
      <diagonal/>
    </border>
    <border>
      <left style="thin">
        <color indexed="8"/>
      </left>
      <right style="thin">
        <color indexed="8"/>
      </right>
      <top/>
      <bottom/>
      <diagonal/>
    </border>
    <border>
      <left style="thin">
        <color indexed="8"/>
      </left>
      <right/>
      <top/>
      <bottom/>
      <diagonal/>
    </border>
    <border>
      <left/>
      <right/>
      <top/>
      <bottom style="thin">
        <color indexed="8"/>
      </bottom>
      <diagonal/>
    </border>
    <border>
      <left style="hair">
        <color indexed="8"/>
      </left>
      <right style="hair">
        <color indexed="8"/>
      </right>
      <top/>
      <bottom style="hair">
        <color indexed="8"/>
      </bottom>
      <diagonal/>
    </border>
    <border>
      <left/>
      <right/>
      <top style="thin">
        <color indexed="64"/>
      </top>
      <bottom/>
      <diagonal/>
    </border>
  </borders>
  <cellStyleXfs count="5">
    <xf numFmtId="0" fontId="0" fillId="0" borderId="0"/>
    <xf numFmtId="0" fontId="1" fillId="0" borderId="0"/>
    <xf numFmtId="0" fontId="1" fillId="0" borderId="0"/>
    <xf numFmtId="0" fontId="1" fillId="0" borderId="0"/>
    <xf numFmtId="0" fontId="1" fillId="0" borderId="0"/>
  </cellStyleXfs>
  <cellXfs count="320">
    <xf numFmtId="0" fontId="0" fillId="0" borderId="0" xfId="0"/>
    <xf numFmtId="0" fontId="2" fillId="0" borderId="0" xfId="0" applyFont="1"/>
    <xf numFmtId="2" fontId="2" fillId="0" borderId="0" xfId="0" applyNumberFormat="1" applyFont="1"/>
    <xf numFmtId="0" fontId="2" fillId="0" borderId="1" xfId="0" applyFont="1" applyBorder="1"/>
    <xf numFmtId="0" fontId="2" fillId="0" borderId="1" xfId="0" applyFont="1" applyBorder="1" applyAlignment="1">
      <alignment horizontal="center"/>
    </xf>
    <xf numFmtId="0" fontId="3" fillId="2" borderId="0" xfId="0" applyFont="1" applyFill="1"/>
    <xf numFmtId="0" fontId="2" fillId="0" borderId="0" xfId="0" applyFont="1" applyAlignment="1">
      <alignment wrapText="1"/>
    </xf>
    <xf numFmtId="0" fontId="3" fillId="2" borderId="1" xfId="0" applyFont="1" applyFill="1" applyBorder="1" applyAlignment="1">
      <alignment wrapText="1"/>
    </xf>
    <xf numFmtId="0" fontId="3" fillId="2" borderId="1" xfId="0" applyNumberFormat="1" applyFont="1" applyFill="1" applyBorder="1" applyAlignment="1">
      <alignment wrapText="1"/>
    </xf>
    <xf numFmtId="164" fontId="2" fillId="0" borderId="0" xfId="0" applyNumberFormat="1" applyFont="1"/>
    <xf numFmtId="16" fontId="3" fillId="2" borderId="1" xfId="0" applyNumberFormat="1" applyFont="1" applyFill="1" applyBorder="1" applyAlignment="1">
      <alignment vertical="top" wrapText="1"/>
    </xf>
    <xf numFmtId="0" fontId="3" fillId="2" borderId="1" xfId="0" applyNumberFormat="1" applyFont="1" applyFill="1" applyBorder="1" applyAlignment="1">
      <alignment vertical="top" wrapText="1"/>
    </xf>
    <xf numFmtId="0" fontId="3" fillId="2" borderId="5" xfId="0" applyFont="1" applyFill="1" applyBorder="1" applyAlignment="1">
      <alignment vertical="top" wrapText="1"/>
    </xf>
    <xf numFmtId="0" fontId="5" fillId="2" borderId="1" xfId="0" applyFont="1" applyFill="1" applyBorder="1"/>
    <xf numFmtId="0" fontId="5" fillId="2" borderId="1" xfId="0" applyFont="1" applyFill="1" applyBorder="1" applyAlignment="1">
      <alignment wrapText="1"/>
    </xf>
    <xf numFmtId="2" fontId="5" fillId="2" borderId="1" xfId="0" applyNumberFormat="1" applyFont="1" applyFill="1" applyBorder="1"/>
    <xf numFmtId="0" fontId="5" fillId="2" borderId="7" xfId="0" applyFont="1" applyFill="1" applyBorder="1" applyAlignment="1">
      <alignment wrapText="1"/>
    </xf>
    <xf numFmtId="0" fontId="5" fillId="2" borderId="7" xfId="0" applyFont="1" applyFill="1" applyBorder="1"/>
    <xf numFmtId="164" fontId="5" fillId="2" borderId="1" xfId="0" applyNumberFormat="1" applyFont="1" applyFill="1" applyBorder="1"/>
    <xf numFmtId="0" fontId="5" fillId="4" borderId="14" xfId="1" applyFont="1" applyFill="1" applyBorder="1"/>
    <xf numFmtId="0" fontId="5" fillId="4" borderId="15" xfId="1" applyFont="1" applyFill="1" applyBorder="1"/>
    <xf numFmtId="0" fontId="3" fillId="2" borderId="1" xfId="0" applyFont="1" applyFill="1" applyBorder="1" applyAlignment="1">
      <alignment vertical="top" wrapText="1"/>
    </xf>
    <xf numFmtId="164" fontId="2" fillId="0" borderId="0" xfId="0" applyNumberFormat="1" applyFont="1" applyAlignment="1"/>
    <xf numFmtId="0" fontId="3" fillId="2" borderId="0" xfId="0" applyFont="1" applyFill="1" applyAlignment="1">
      <alignment wrapText="1"/>
    </xf>
    <xf numFmtId="0" fontId="3" fillId="2" borderId="0" xfId="0" applyFont="1" applyFill="1" applyAlignment="1"/>
    <xf numFmtId="0" fontId="6" fillId="2" borderId="0" xfId="0" applyFont="1" applyFill="1" applyAlignment="1"/>
    <xf numFmtId="164" fontId="3" fillId="2" borderId="0" xfId="0" applyNumberFormat="1" applyFont="1" applyFill="1"/>
    <xf numFmtId="0" fontId="8" fillId="0" borderId="0" xfId="0" applyFont="1"/>
    <xf numFmtId="0" fontId="3" fillId="2" borderId="7" xfId="0" applyNumberFormat="1" applyFont="1" applyFill="1" applyBorder="1" applyAlignment="1">
      <alignment vertical="top" wrapText="1"/>
    </xf>
    <xf numFmtId="0" fontId="3" fillId="2" borderId="5" xfId="0" applyFont="1" applyFill="1" applyBorder="1" applyAlignment="1">
      <alignment horizontal="center" vertical="top" wrapText="1"/>
    </xf>
    <xf numFmtId="0" fontId="3" fillId="2" borderId="5" xfId="0" applyFont="1" applyFill="1" applyBorder="1" applyAlignment="1">
      <alignment wrapText="1"/>
    </xf>
    <xf numFmtId="0" fontId="3" fillId="2" borderId="7" xfId="0" applyFont="1" applyFill="1" applyBorder="1" applyAlignment="1">
      <alignment wrapText="1"/>
    </xf>
    <xf numFmtId="16" fontId="3" fillId="2" borderId="6" xfId="0" applyNumberFormat="1" applyFont="1" applyFill="1" applyBorder="1" applyAlignment="1">
      <alignment horizontal="center" vertical="top" wrapText="1"/>
    </xf>
    <xf numFmtId="16" fontId="3" fillId="2" borderId="7" xfId="0" applyNumberFormat="1" applyFont="1" applyFill="1" applyBorder="1" applyAlignment="1">
      <alignment horizontal="center" vertical="top" wrapText="1"/>
    </xf>
    <xf numFmtId="0" fontId="3" fillId="2" borderId="6" xfId="0" applyFont="1" applyFill="1" applyBorder="1" applyAlignment="1">
      <alignment horizontal="center" vertical="top" wrapText="1"/>
    </xf>
    <xf numFmtId="0" fontId="3" fillId="2" borderId="7" xfId="0" applyFont="1" applyFill="1" applyBorder="1" applyAlignment="1">
      <alignment horizontal="center" vertical="top" wrapText="1"/>
    </xf>
    <xf numFmtId="0" fontId="3" fillId="2" borderId="7" xfId="0" applyFont="1" applyFill="1" applyBorder="1" applyAlignment="1">
      <alignment horizontal="center" wrapText="1"/>
    </xf>
    <xf numFmtId="0" fontId="11" fillId="2" borderId="0" xfId="0" applyFont="1" applyFill="1"/>
    <xf numFmtId="0" fontId="11" fillId="2" borderId="5" xfId="0" applyFont="1" applyFill="1" applyBorder="1" applyAlignment="1">
      <alignment wrapText="1"/>
    </xf>
    <xf numFmtId="0" fontId="11" fillId="2" borderId="1" xfId="0" applyFont="1" applyFill="1" applyBorder="1" applyAlignment="1">
      <alignment vertical="top" wrapText="1"/>
    </xf>
    <xf numFmtId="0" fontId="12" fillId="2" borderId="1" xfId="0" applyFont="1" applyFill="1" applyBorder="1" applyAlignment="1">
      <alignment vertical="top" wrapText="1"/>
    </xf>
    <xf numFmtId="0" fontId="13" fillId="2" borderId="1" xfId="0" applyFont="1" applyFill="1" applyBorder="1" applyAlignment="1"/>
    <xf numFmtId="0" fontId="9" fillId="2" borderId="0" xfId="0" applyFont="1" applyFill="1" applyBorder="1" applyAlignment="1"/>
    <xf numFmtId="0" fontId="11" fillId="0" borderId="6" xfId="0" applyFont="1" applyBorder="1" applyAlignment="1">
      <alignment wrapText="1"/>
    </xf>
    <xf numFmtId="0" fontId="3" fillId="2" borderId="6" xfId="0" applyFont="1" applyFill="1" applyBorder="1" applyAlignment="1">
      <alignment horizontal="center" vertical="top" wrapText="1"/>
    </xf>
    <xf numFmtId="0" fontId="3" fillId="2" borderId="7" xfId="0" applyFont="1" applyFill="1" applyBorder="1" applyAlignment="1">
      <alignment horizontal="center" vertical="top" wrapText="1"/>
    </xf>
    <xf numFmtId="0" fontId="3" fillId="2" borderId="7" xfId="0" applyFont="1" applyFill="1" applyBorder="1" applyAlignment="1">
      <alignment horizontal="center" wrapText="1"/>
    </xf>
    <xf numFmtId="16" fontId="3" fillId="2" borderId="7" xfId="0" applyNumberFormat="1" applyFont="1" applyFill="1" applyBorder="1" applyAlignment="1">
      <alignment horizontal="center" vertical="top" wrapText="1"/>
    </xf>
    <xf numFmtId="0" fontId="3" fillId="0" borderId="0" xfId="0" applyFont="1"/>
    <xf numFmtId="0" fontId="4" fillId="2" borderId="1" xfId="0" applyFont="1" applyFill="1" applyBorder="1" applyAlignment="1">
      <alignment horizontal="center"/>
    </xf>
    <xf numFmtId="0" fontId="5" fillId="2" borderId="1" xfId="0" applyFont="1" applyFill="1" applyBorder="1" applyAlignment="1">
      <alignment horizontal="center" vertical="top" wrapText="1"/>
    </xf>
    <xf numFmtId="0" fontId="5" fillId="2" borderId="1" xfId="0" applyFont="1" applyFill="1" applyBorder="1" applyAlignment="1">
      <alignment vertical="top" wrapText="1"/>
    </xf>
    <xf numFmtId="0" fontId="3" fillId="2" borderId="1" xfId="0" applyFont="1" applyFill="1" applyBorder="1" applyAlignment="1"/>
    <xf numFmtId="0" fontId="3" fillId="2" borderId="5" xfId="0" applyFont="1" applyFill="1" applyBorder="1" applyAlignment="1"/>
    <xf numFmtId="0" fontId="5" fillId="2" borderId="1" xfId="0" applyFont="1" applyFill="1" applyBorder="1" applyAlignment="1">
      <alignment vertical="top"/>
    </xf>
    <xf numFmtId="0" fontId="3" fillId="2" borderId="1" xfId="0" applyFont="1" applyFill="1" applyBorder="1"/>
    <xf numFmtId="0" fontId="5" fillId="2" borderId="1" xfId="0" applyFont="1" applyFill="1" applyBorder="1" applyAlignment="1">
      <alignment horizontal="center" wrapText="1"/>
    </xf>
    <xf numFmtId="0" fontId="3" fillId="2" borderId="11" xfId="0" applyFont="1" applyFill="1" applyBorder="1"/>
    <xf numFmtId="0" fontId="5" fillId="2" borderId="11" xfId="0" applyFont="1" applyFill="1" applyBorder="1"/>
    <xf numFmtId="0" fontId="5" fillId="2" borderId="1" xfId="0" applyFont="1" applyFill="1" applyBorder="1" applyAlignment="1">
      <alignment horizontal="right"/>
    </xf>
    <xf numFmtId="0" fontId="5" fillId="2" borderId="5" xfId="0" applyFont="1" applyFill="1" applyBorder="1" applyAlignment="1">
      <alignment horizontal="center" wrapText="1"/>
    </xf>
    <xf numFmtId="0" fontId="3" fillId="2" borderId="7" xfId="0" applyFont="1" applyFill="1" applyBorder="1" applyAlignment="1">
      <alignment vertical="top" wrapText="1"/>
    </xf>
    <xf numFmtId="0" fontId="3" fillId="2" borderId="6" xfId="0" applyFont="1" applyFill="1" applyBorder="1" applyAlignment="1">
      <alignment vertical="top" wrapText="1"/>
    </xf>
    <xf numFmtId="0" fontId="5" fillId="2" borderId="1" xfId="0" applyFont="1" applyFill="1" applyBorder="1" applyAlignment="1">
      <alignment horizontal="center"/>
    </xf>
    <xf numFmtId="0" fontId="3" fillId="2" borderId="1" xfId="0" applyFont="1" applyFill="1" applyBorder="1" applyAlignment="1">
      <alignment horizontal="center" wrapText="1"/>
    </xf>
    <xf numFmtId="0" fontId="5" fillId="2" borderId="7" xfId="0" applyFont="1" applyFill="1" applyBorder="1" applyAlignment="1">
      <alignment horizontal="center" wrapText="1"/>
    </xf>
    <xf numFmtId="0" fontId="5" fillId="2" borderId="7" xfId="0" applyFont="1" applyFill="1" applyBorder="1" applyAlignment="1">
      <alignment horizontal="center"/>
    </xf>
    <xf numFmtId="0" fontId="5" fillId="2" borderId="7" xfId="0" applyFont="1" applyFill="1" applyBorder="1" applyAlignment="1">
      <alignment horizontal="right"/>
    </xf>
    <xf numFmtId="0" fontId="3" fillId="2" borderId="6" xfId="0" applyFont="1" applyFill="1" applyBorder="1" applyAlignment="1"/>
    <xf numFmtId="0" fontId="5" fillId="2" borderId="1" xfId="0" applyFont="1" applyFill="1" applyBorder="1" applyAlignment="1">
      <alignment horizontal="right" wrapText="1"/>
    </xf>
    <xf numFmtId="16" fontId="3" fillId="2" borderId="5" xfId="0" applyNumberFormat="1" applyFont="1" applyFill="1" applyBorder="1" applyAlignment="1">
      <alignment vertical="top"/>
    </xf>
    <xf numFmtId="17" fontId="3" fillId="2" borderId="6" xfId="0" applyNumberFormat="1" applyFont="1" applyFill="1" applyBorder="1" applyAlignment="1">
      <alignment horizontal="center" vertical="top" wrapText="1"/>
    </xf>
    <xf numFmtId="17" fontId="3" fillId="2" borderId="7" xfId="0" applyNumberFormat="1" applyFont="1" applyFill="1" applyBorder="1" applyAlignment="1">
      <alignment horizontal="center" vertical="top" wrapText="1"/>
    </xf>
    <xf numFmtId="0" fontId="5" fillId="2" borderId="5" xfId="0" applyFont="1" applyFill="1" applyBorder="1" applyAlignment="1">
      <alignment wrapText="1"/>
    </xf>
    <xf numFmtId="0" fontId="5" fillId="2" borderId="5" xfId="0" applyFont="1" applyFill="1" applyBorder="1"/>
    <xf numFmtId="0" fontId="14" fillId="2" borderId="1" xfId="0" applyFont="1" applyFill="1" applyBorder="1" applyAlignment="1">
      <alignment vertical="top" wrapText="1"/>
    </xf>
    <xf numFmtId="0" fontId="15" fillId="2" borderId="1" xfId="0" applyFont="1" applyFill="1" applyBorder="1" applyAlignment="1"/>
    <xf numFmtId="0" fontId="16" fillId="2" borderId="1" xfId="0" applyFont="1" applyFill="1" applyBorder="1" applyAlignment="1"/>
    <xf numFmtId="0" fontId="5" fillId="2" borderId="1" xfId="0" applyFont="1" applyFill="1" applyBorder="1" applyAlignment="1"/>
    <xf numFmtId="0" fontId="17" fillId="2" borderId="3" xfId="0" applyFont="1" applyFill="1" applyBorder="1" applyAlignment="1"/>
    <xf numFmtId="0" fontId="17" fillId="2" borderId="4" xfId="0" applyFont="1" applyFill="1" applyBorder="1" applyAlignment="1"/>
    <xf numFmtId="0" fontId="17" fillId="2" borderId="1" xfId="0" applyFont="1" applyFill="1" applyBorder="1" applyAlignment="1"/>
    <xf numFmtId="0" fontId="3" fillId="2" borderId="22" xfId="1" applyFont="1" applyFill="1" applyBorder="1" applyAlignment="1">
      <alignment wrapText="1"/>
    </xf>
    <xf numFmtId="0" fontId="3" fillId="2" borderId="1" xfId="1" applyFont="1" applyFill="1" applyBorder="1" applyAlignment="1">
      <alignment vertical="center" wrapText="1"/>
    </xf>
    <xf numFmtId="0" fontId="3" fillId="4" borderId="10" xfId="2" applyFont="1" applyFill="1" applyBorder="1" applyAlignment="1">
      <alignment vertical="center" wrapText="1"/>
    </xf>
    <xf numFmtId="0" fontId="3" fillId="2" borderId="1" xfId="1" applyFont="1" applyFill="1" applyBorder="1" applyAlignment="1">
      <alignment wrapText="1"/>
    </xf>
    <xf numFmtId="16" fontId="3" fillId="2" borderId="7" xfId="0" applyNumberFormat="1" applyFont="1" applyFill="1" applyBorder="1" applyAlignment="1">
      <alignment horizontal="center"/>
    </xf>
    <xf numFmtId="0" fontId="3" fillId="2" borderId="1" xfId="0" applyFont="1" applyFill="1" applyBorder="1" applyAlignment="1">
      <alignment horizontal="center" vertical="top" wrapText="1"/>
    </xf>
    <xf numFmtId="0" fontId="3" fillId="4" borderId="10" xfId="1" applyFont="1" applyFill="1" applyBorder="1" applyAlignment="1">
      <alignment wrapText="1"/>
    </xf>
    <xf numFmtId="0" fontId="3" fillId="2" borderId="14" xfId="1" applyFont="1" applyFill="1" applyBorder="1" applyAlignment="1">
      <alignment wrapText="1"/>
    </xf>
    <xf numFmtId="0" fontId="3" fillId="4" borderId="0" xfId="2" applyFont="1" applyFill="1" applyBorder="1" applyAlignment="1">
      <alignment wrapText="1"/>
    </xf>
    <xf numFmtId="0" fontId="5" fillId="2" borderId="14" xfId="1" applyFont="1" applyFill="1" applyBorder="1"/>
    <xf numFmtId="0" fontId="3" fillId="2" borderId="10" xfId="1" applyFont="1" applyFill="1" applyBorder="1" applyAlignment="1">
      <alignment wrapText="1"/>
    </xf>
    <xf numFmtId="0" fontId="3" fillId="4" borderId="1" xfId="2" applyFont="1" applyFill="1" applyBorder="1" applyAlignment="1">
      <alignment wrapText="1"/>
    </xf>
    <xf numFmtId="0" fontId="5" fillId="2" borderId="10" xfId="1" applyFont="1" applyFill="1" applyBorder="1"/>
    <xf numFmtId="0" fontId="14" fillId="2" borderId="1" xfId="0" applyFont="1" applyFill="1" applyBorder="1" applyAlignment="1">
      <alignment wrapText="1"/>
    </xf>
    <xf numFmtId="0" fontId="3" fillId="2" borderId="1" xfId="0" applyFont="1" applyFill="1" applyBorder="1" applyAlignment="1">
      <alignment horizontal="center"/>
    </xf>
    <xf numFmtId="0" fontId="4" fillId="2" borderId="4" xfId="0" applyFont="1" applyFill="1" applyBorder="1" applyAlignment="1">
      <alignment horizontal="center"/>
    </xf>
    <xf numFmtId="16" fontId="3" fillId="2" borderId="5" xfId="0" applyNumberFormat="1" applyFont="1" applyFill="1" applyBorder="1" applyAlignment="1">
      <alignment vertical="top" wrapText="1"/>
    </xf>
    <xf numFmtId="0" fontId="3" fillId="2" borderId="1" xfId="0" applyNumberFormat="1" applyFont="1" applyFill="1" applyBorder="1" applyAlignment="1">
      <alignment vertical="center" wrapText="1"/>
    </xf>
    <xf numFmtId="16" fontId="3" fillId="2" borderId="1" xfId="0" applyNumberFormat="1" applyFont="1" applyFill="1" applyBorder="1" applyAlignment="1">
      <alignment horizontal="center" vertical="top" wrapText="1"/>
    </xf>
    <xf numFmtId="0" fontId="4" fillId="2" borderId="0" xfId="0" applyFont="1" applyFill="1"/>
    <xf numFmtId="0" fontId="3" fillId="2" borderId="0" xfId="0" applyNumberFormat="1" applyFont="1" applyFill="1" applyBorder="1" applyAlignment="1">
      <alignment wrapText="1"/>
    </xf>
    <xf numFmtId="0" fontId="3" fillId="2" borderId="23" xfId="0" applyFont="1" applyFill="1" applyBorder="1" applyAlignment="1">
      <alignment wrapText="1"/>
    </xf>
    <xf numFmtId="0" fontId="3" fillId="2" borderId="20" xfId="0" applyFont="1" applyFill="1" applyBorder="1" applyAlignment="1">
      <alignment wrapText="1"/>
    </xf>
    <xf numFmtId="14" fontId="3" fillId="2" borderId="1" xfId="0" applyNumberFormat="1" applyFont="1" applyFill="1" applyBorder="1" applyAlignment="1">
      <alignment vertical="top" wrapText="1"/>
    </xf>
    <xf numFmtId="0" fontId="5" fillId="3" borderId="14" xfId="1" applyFont="1" applyFill="1" applyBorder="1"/>
    <xf numFmtId="164" fontId="3" fillId="2" borderId="1" xfId="0" applyNumberFormat="1" applyFont="1" applyFill="1" applyBorder="1" applyAlignment="1">
      <alignment wrapText="1"/>
    </xf>
    <xf numFmtId="14" fontId="3" fillId="2" borderId="5" xfId="0" applyNumberFormat="1" applyFont="1" applyFill="1" applyBorder="1" applyAlignment="1">
      <alignment vertical="top" wrapText="1"/>
    </xf>
    <xf numFmtId="0" fontId="3" fillId="2" borderId="1" xfId="0" applyFont="1" applyFill="1" applyBorder="1" applyAlignment="1">
      <alignment vertical="center" wrapText="1"/>
    </xf>
    <xf numFmtId="0" fontId="3" fillId="2" borderId="5" xfId="0" applyNumberFormat="1" applyFont="1" applyFill="1" applyBorder="1" applyAlignment="1">
      <alignment wrapText="1"/>
    </xf>
    <xf numFmtId="0" fontId="3" fillId="2" borderId="1" xfId="0" applyFont="1" applyFill="1" applyBorder="1" applyAlignment="1">
      <alignment horizontal="center" vertical="top" wrapText="1"/>
    </xf>
    <xf numFmtId="0" fontId="5" fillId="3" borderId="15" xfId="1" applyFont="1" applyFill="1" applyBorder="1"/>
    <xf numFmtId="0" fontId="3" fillId="3" borderId="10" xfId="1" applyFont="1" applyFill="1" applyBorder="1" applyAlignment="1">
      <alignment wrapText="1"/>
    </xf>
    <xf numFmtId="0" fontId="5" fillId="3" borderId="28" xfId="1" applyFont="1" applyFill="1" applyBorder="1"/>
    <xf numFmtId="0" fontId="5" fillId="3" borderId="29" xfId="1" applyFont="1" applyFill="1" applyBorder="1"/>
    <xf numFmtId="0" fontId="5" fillId="3" borderId="1" xfId="1" applyFont="1" applyFill="1" applyBorder="1"/>
    <xf numFmtId="0" fontId="3" fillId="4" borderId="27" xfId="1" applyFont="1" applyFill="1" applyBorder="1" applyAlignment="1">
      <alignment wrapText="1"/>
    </xf>
    <xf numFmtId="0" fontId="5" fillId="3" borderId="10" xfId="1" applyFont="1" applyFill="1" applyBorder="1"/>
    <xf numFmtId="0" fontId="5" fillId="3" borderId="22" xfId="1" applyFont="1" applyFill="1" applyBorder="1"/>
    <xf numFmtId="0" fontId="3" fillId="3" borderId="18" xfId="1" applyFont="1" applyFill="1" applyBorder="1" applyAlignment="1">
      <alignment horizontal="center" wrapText="1"/>
    </xf>
    <xf numFmtId="0" fontId="3" fillId="4" borderId="30" xfId="2" applyFont="1" applyFill="1" applyBorder="1" applyAlignment="1">
      <alignment horizontal="center" wrapText="1"/>
    </xf>
    <xf numFmtId="0" fontId="3" fillId="3" borderId="25" xfId="1" applyFont="1" applyFill="1" applyBorder="1" applyAlignment="1">
      <alignment horizontal="center" wrapText="1"/>
    </xf>
    <xf numFmtId="0" fontId="3" fillId="6" borderId="31" xfId="1" applyFont="1" applyFill="1" applyBorder="1" applyAlignment="1">
      <alignment horizontal="left" wrapText="1"/>
    </xf>
    <xf numFmtId="0" fontId="3" fillId="3" borderId="26" xfId="1" applyFont="1" applyFill="1" applyBorder="1" applyAlignment="1">
      <alignment horizontal="center" wrapText="1"/>
    </xf>
    <xf numFmtId="0" fontId="3" fillId="6" borderId="21" xfId="1" applyFont="1" applyFill="1" applyBorder="1" applyAlignment="1">
      <alignment horizontal="center" wrapText="1"/>
    </xf>
    <xf numFmtId="0" fontId="3" fillId="3" borderId="26" xfId="1" applyFont="1" applyFill="1" applyBorder="1" applyAlignment="1">
      <alignment wrapText="1"/>
    </xf>
    <xf numFmtId="0" fontId="3" fillId="4" borderId="10" xfId="2" applyFont="1" applyFill="1" applyBorder="1" applyAlignment="1">
      <alignment wrapText="1"/>
    </xf>
    <xf numFmtId="0" fontId="3" fillId="5" borderId="10" xfId="2" applyFont="1" applyFill="1" applyBorder="1" applyAlignment="1">
      <alignment wrapText="1"/>
    </xf>
    <xf numFmtId="0" fontId="3" fillId="5" borderId="10" xfId="3" applyFont="1" applyFill="1" applyBorder="1" applyAlignment="1">
      <alignment wrapText="1"/>
    </xf>
    <xf numFmtId="0" fontId="5" fillId="2" borderId="1" xfId="1" applyFont="1" applyFill="1" applyBorder="1"/>
    <xf numFmtId="0" fontId="5" fillId="2" borderId="2" xfId="0" applyFont="1" applyFill="1" applyBorder="1"/>
    <xf numFmtId="0" fontId="5" fillId="4" borderId="1" xfId="1" applyFont="1" applyFill="1" applyBorder="1"/>
    <xf numFmtId="0" fontId="3" fillId="2" borderId="7" xfId="0" applyFont="1" applyFill="1" applyBorder="1" applyAlignment="1">
      <alignment horizontal="left" wrapText="1"/>
    </xf>
    <xf numFmtId="164" fontId="3" fillId="2" borderId="1" xfId="0" applyNumberFormat="1" applyFont="1" applyFill="1" applyBorder="1" applyAlignment="1">
      <alignment vertical="top" wrapText="1"/>
    </xf>
    <xf numFmtId="164" fontId="3" fillId="0" borderId="1" xfId="0" applyNumberFormat="1" applyFont="1" applyBorder="1" applyAlignment="1">
      <alignment vertical="top" wrapText="1"/>
    </xf>
    <xf numFmtId="0" fontId="3" fillId="2" borderId="6" xfId="0" applyFont="1" applyFill="1" applyBorder="1" applyAlignment="1">
      <alignment wrapText="1"/>
    </xf>
    <xf numFmtId="164" fontId="3" fillId="2" borderId="1" xfId="0" applyNumberFormat="1" applyFont="1" applyFill="1" applyBorder="1" applyAlignment="1">
      <alignment vertical="center" wrapText="1"/>
    </xf>
    <xf numFmtId="164" fontId="3" fillId="0" borderId="1" xfId="0" applyNumberFormat="1" applyFont="1" applyBorder="1" applyAlignment="1">
      <alignment vertical="center" wrapText="1"/>
    </xf>
    <xf numFmtId="0" fontId="3" fillId="2" borderId="4" xfId="0" applyFont="1" applyFill="1" applyBorder="1" applyAlignment="1">
      <alignment wrapText="1"/>
    </xf>
    <xf numFmtId="164" fontId="3" fillId="2" borderId="4" xfId="0" applyNumberFormat="1" applyFont="1" applyFill="1" applyBorder="1" applyAlignment="1">
      <alignment wrapText="1"/>
    </xf>
    <xf numFmtId="164" fontId="5" fillId="2" borderId="1" xfId="0" applyNumberFormat="1" applyFont="1" applyFill="1" applyBorder="1" applyAlignment="1">
      <alignment vertical="top" wrapText="1"/>
    </xf>
    <xf numFmtId="0" fontId="3" fillId="2" borderId="7" xfId="0" applyFont="1" applyFill="1" applyBorder="1" applyAlignment="1">
      <alignment horizontal="left" vertical="top" wrapText="1"/>
    </xf>
    <xf numFmtId="0" fontId="3" fillId="3" borderId="21" xfId="1" applyFont="1" applyFill="1" applyBorder="1" applyAlignment="1">
      <alignment wrapText="1"/>
    </xf>
    <xf numFmtId="0" fontId="3" fillId="3" borderId="28" xfId="1" applyFont="1" applyFill="1" applyBorder="1" applyAlignment="1">
      <alignment wrapText="1"/>
    </xf>
    <xf numFmtId="0" fontId="3" fillId="0" borderId="1" xfId="0" applyNumberFormat="1" applyFont="1" applyFill="1" applyBorder="1" applyAlignment="1">
      <alignment vertical="center" wrapText="1"/>
    </xf>
    <xf numFmtId="0" fontId="5" fillId="2" borderId="1" xfId="0" applyNumberFormat="1" applyFont="1" applyFill="1" applyBorder="1"/>
    <xf numFmtId="0" fontId="5" fillId="2" borderId="1" xfId="0" applyNumberFormat="1" applyFont="1" applyFill="1" applyBorder="1" applyAlignment="1">
      <alignment vertical="top" wrapText="1"/>
    </xf>
    <xf numFmtId="0" fontId="5" fillId="4" borderId="10" xfId="1" applyFont="1" applyFill="1" applyBorder="1"/>
    <xf numFmtId="0" fontId="5" fillId="4" borderId="13" xfId="1" applyFont="1" applyFill="1" applyBorder="1"/>
    <xf numFmtId="0" fontId="3" fillId="0" borderId="1" xfId="0" applyFont="1" applyBorder="1" applyAlignment="1">
      <alignment wrapText="1"/>
    </xf>
    <xf numFmtId="14" fontId="3" fillId="2" borderId="6" xfId="0" applyNumberFormat="1" applyFont="1" applyFill="1" applyBorder="1" applyAlignment="1">
      <alignment vertical="top" wrapText="1"/>
    </xf>
    <xf numFmtId="0" fontId="3" fillId="2" borderId="0" xfId="0" applyFont="1" applyFill="1" applyAlignment="1">
      <alignment vertical="top" wrapText="1"/>
    </xf>
    <xf numFmtId="0" fontId="5" fillId="4" borderId="5" xfId="1" applyFont="1" applyFill="1" applyBorder="1"/>
    <xf numFmtId="0" fontId="3" fillId="2" borderId="6" xfId="0" applyNumberFormat="1" applyFont="1" applyFill="1" applyBorder="1" applyAlignment="1">
      <alignment wrapText="1"/>
    </xf>
    <xf numFmtId="0" fontId="3" fillId="3" borderId="22" xfId="1" applyFont="1" applyFill="1" applyBorder="1" applyAlignment="1">
      <alignment wrapText="1"/>
    </xf>
    <xf numFmtId="0" fontId="3" fillId="6" borderId="10" xfId="1" applyFont="1" applyFill="1" applyBorder="1" applyAlignment="1">
      <alignment wrapText="1"/>
    </xf>
    <xf numFmtId="0" fontId="3" fillId="0" borderId="1" xfId="0" applyFont="1" applyFill="1" applyBorder="1" applyAlignment="1">
      <alignment vertical="top" wrapText="1"/>
    </xf>
    <xf numFmtId="0" fontId="3" fillId="2" borderId="19" xfId="0" applyFont="1" applyFill="1" applyBorder="1" applyAlignment="1">
      <alignment vertical="top" wrapText="1"/>
    </xf>
    <xf numFmtId="0" fontId="3" fillId="8" borderId="1" xfId="0" applyFont="1" applyFill="1" applyBorder="1" applyAlignment="1">
      <alignment wrapText="1"/>
    </xf>
    <xf numFmtId="0" fontId="3" fillId="7" borderId="10" xfId="1" applyFont="1" applyFill="1" applyBorder="1" applyAlignment="1">
      <alignment wrapText="1"/>
    </xf>
    <xf numFmtId="0" fontId="19" fillId="2" borderId="1" xfId="0" applyFont="1" applyFill="1" applyBorder="1" applyAlignment="1">
      <alignment wrapText="1"/>
    </xf>
    <xf numFmtId="0" fontId="3" fillId="2" borderId="0" xfId="1" applyFont="1" applyFill="1" applyBorder="1" applyAlignment="1">
      <alignment wrapText="1"/>
    </xf>
    <xf numFmtId="0" fontId="3" fillId="2" borderId="23" xfId="0" applyFont="1" applyFill="1" applyBorder="1" applyAlignment="1">
      <alignment vertical="top" wrapText="1"/>
    </xf>
    <xf numFmtId="16" fontId="3" fillId="2" borderId="6" xfId="0" applyNumberFormat="1" applyFont="1" applyFill="1" applyBorder="1" applyAlignment="1">
      <alignment vertical="top" wrapText="1"/>
    </xf>
    <xf numFmtId="16" fontId="3" fillId="2" borderId="7" xfId="0" applyNumberFormat="1" applyFont="1" applyFill="1" applyBorder="1" applyAlignment="1">
      <alignment vertical="top" wrapText="1"/>
    </xf>
    <xf numFmtId="0" fontId="20" fillId="2" borderId="1" xfId="0" applyFont="1" applyFill="1" applyBorder="1" applyAlignment="1">
      <alignment wrapText="1"/>
    </xf>
    <xf numFmtId="0" fontId="4" fillId="2" borderId="1" xfId="0" applyFont="1" applyFill="1" applyBorder="1" applyAlignment="1">
      <alignment wrapText="1"/>
    </xf>
    <xf numFmtId="0" fontId="3" fillId="2" borderId="5" xfId="0" applyFont="1" applyFill="1" applyBorder="1" applyAlignment="1">
      <alignment horizontal="center" wrapText="1"/>
    </xf>
    <xf numFmtId="0" fontId="3" fillId="2" borderId="6" xfId="0" applyFont="1" applyFill="1" applyBorder="1" applyAlignment="1">
      <alignment horizontal="center" wrapText="1"/>
    </xf>
    <xf numFmtId="16" fontId="3" fillId="2" borderId="5" xfId="0" applyNumberFormat="1" applyFont="1" applyFill="1" applyBorder="1" applyAlignment="1">
      <alignment horizontal="center" vertical="top" wrapText="1"/>
    </xf>
    <xf numFmtId="16" fontId="3" fillId="2" borderId="6" xfId="0" applyNumberFormat="1" applyFont="1" applyFill="1" applyBorder="1" applyAlignment="1">
      <alignment horizontal="center" vertical="top" wrapText="1"/>
    </xf>
    <xf numFmtId="0" fontId="3" fillId="2" borderId="6" xfId="0" applyFont="1" applyFill="1" applyBorder="1" applyAlignment="1">
      <alignment horizontal="center" vertical="top" wrapText="1"/>
    </xf>
    <xf numFmtId="0" fontId="3" fillId="2" borderId="7" xfId="0" applyFont="1" applyFill="1" applyBorder="1" applyAlignment="1">
      <alignment wrapText="1"/>
    </xf>
    <xf numFmtId="0" fontId="3" fillId="2" borderId="6" xfId="0" applyFont="1" applyFill="1" applyBorder="1" applyAlignment="1">
      <alignment horizontal="center" vertical="top" wrapText="1"/>
    </xf>
    <xf numFmtId="0" fontId="3" fillId="2" borderId="7" xfId="0" applyFont="1" applyFill="1" applyBorder="1" applyAlignment="1">
      <alignment horizontal="center" vertical="top" wrapText="1"/>
    </xf>
    <xf numFmtId="0" fontId="3" fillId="2" borderId="7" xfId="0" applyFont="1" applyFill="1" applyBorder="1" applyAlignment="1">
      <alignment horizontal="center" wrapText="1"/>
    </xf>
    <xf numFmtId="0" fontId="3" fillId="2" borderId="7" xfId="0" applyFont="1" applyFill="1" applyBorder="1" applyAlignment="1">
      <alignment wrapText="1"/>
    </xf>
    <xf numFmtId="0" fontId="3" fillId="2" borderId="1" xfId="0" applyFont="1" applyFill="1" applyBorder="1" applyAlignment="1">
      <alignment horizontal="center" vertical="top" wrapText="1"/>
    </xf>
    <xf numFmtId="0" fontId="3" fillId="2" borderId="7" xfId="0" applyFont="1" applyFill="1" applyBorder="1" applyAlignment="1"/>
    <xf numFmtId="0" fontId="3" fillId="2" borderId="7" xfId="0" applyFont="1" applyFill="1" applyBorder="1" applyAlignment="1">
      <alignment horizontal="center" vertical="top" wrapText="1"/>
    </xf>
    <xf numFmtId="0" fontId="3" fillId="2" borderId="5" xfId="0" applyFont="1" applyFill="1" applyBorder="1" applyAlignment="1">
      <alignment wrapText="1"/>
    </xf>
    <xf numFmtId="0" fontId="3" fillId="2" borderId="7" xfId="0" applyFont="1" applyFill="1" applyBorder="1" applyAlignment="1">
      <alignment horizontal="left" vertical="center" wrapText="1"/>
    </xf>
    <xf numFmtId="0" fontId="3" fillId="2" borderId="4" xfId="0" applyFont="1" applyFill="1" applyBorder="1" applyAlignment="1">
      <alignment vertical="top" wrapText="1"/>
    </xf>
    <xf numFmtId="0" fontId="3" fillId="6" borderId="0" xfId="1" applyFont="1" applyFill="1" applyBorder="1" applyAlignment="1">
      <alignment wrapText="1"/>
    </xf>
    <xf numFmtId="0" fontId="3" fillId="2" borderId="6" xfId="0" applyFont="1" applyFill="1" applyBorder="1" applyAlignment="1">
      <alignment horizontal="center" vertical="top" wrapText="1"/>
    </xf>
    <xf numFmtId="0" fontId="3" fillId="2" borderId="7" xfId="0" applyFont="1" applyFill="1" applyBorder="1" applyAlignment="1">
      <alignment horizontal="center" wrapText="1"/>
    </xf>
    <xf numFmtId="17" fontId="3" fillId="2" borderId="6" xfId="0" applyNumberFormat="1" applyFont="1" applyFill="1" applyBorder="1" applyAlignment="1">
      <alignment horizontal="center" vertical="top" wrapText="1"/>
    </xf>
    <xf numFmtId="0" fontId="3" fillId="2" borderId="1" xfId="0" applyFont="1" applyFill="1" applyBorder="1" applyAlignment="1">
      <alignment horizontal="center" vertical="top" wrapText="1"/>
    </xf>
    <xf numFmtId="17" fontId="3" fillId="2" borderId="1" xfId="0" applyNumberFormat="1" applyFont="1" applyFill="1" applyBorder="1" applyAlignment="1">
      <alignment horizontal="center" vertical="top" wrapText="1"/>
    </xf>
    <xf numFmtId="0" fontId="3" fillId="2" borderId="5" xfId="0" applyFont="1" applyFill="1" applyBorder="1" applyAlignment="1">
      <alignment wrapText="1"/>
    </xf>
    <xf numFmtId="0" fontId="3" fillId="2" borderId="7" xfId="0" applyFont="1" applyFill="1" applyBorder="1" applyAlignment="1">
      <alignment wrapText="1"/>
    </xf>
    <xf numFmtId="0" fontId="3" fillId="2" borderId="5" xfId="0" applyFont="1" applyFill="1" applyBorder="1" applyAlignment="1">
      <alignment wrapText="1"/>
    </xf>
    <xf numFmtId="0" fontId="3" fillId="4" borderId="1" xfId="2" applyFont="1" applyFill="1" applyBorder="1" applyAlignment="1">
      <alignment vertical="center" wrapText="1"/>
    </xf>
    <xf numFmtId="0" fontId="3" fillId="4" borderId="1" xfId="1" applyFont="1" applyFill="1" applyBorder="1" applyAlignment="1">
      <alignment wrapText="1"/>
    </xf>
    <xf numFmtId="0" fontId="3" fillId="2" borderId="0" xfId="0" applyFont="1" applyFill="1" applyBorder="1" applyAlignment="1">
      <alignment wrapText="1"/>
    </xf>
    <xf numFmtId="0" fontId="3" fillId="7" borderId="1" xfId="4" applyFont="1" applyFill="1" applyBorder="1" applyAlignment="1">
      <alignment wrapText="1"/>
    </xf>
    <xf numFmtId="0" fontId="3" fillId="4" borderId="1" xfId="4" applyFont="1" applyFill="1" applyBorder="1" applyAlignment="1">
      <alignment wrapText="1"/>
    </xf>
    <xf numFmtId="0" fontId="3" fillId="2" borderId="0" xfId="0" applyFont="1" applyFill="1" applyBorder="1" applyAlignment="1">
      <alignment vertical="top" wrapText="1"/>
    </xf>
    <xf numFmtId="0" fontId="3" fillId="0" borderId="19" xfId="0" applyFont="1" applyBorder="1" applyAlignment="1">
      <alignment vertical="top" wrapText="1"/>
    </xf>
    <xf numFmtId="0" fontId="3" fillId="7" borderId="0" xfId="1" applyFont="1" applyFill="1" applyBorder="1" applyAlignment="1">
      <alignment wrapText="1"/>
    </xf>
    <xf numFmtId="0" fontId="3" fillId="2" borderId="6" xfId="0" applyFont="1" applyFill="1" applyBorder="1" applyAlignment="1">
      <alignment horizontal="center" vertical="top" wrapText="1"/>
    </xf>
    <xf numFmtId="16" fontId="3" fillId="2" borderId="4" xfId="0" applyNumberFormat="1" applyFont="1" applyFill="1" applyBorder="1" applyAlignment="1">
      <alignment vertical="top" wrapText="1"/>
    </xf>
    <xf numFmtId="14" fontId="5" fillId="2" borderId="1" xfId="0" applyNumberFormat="1" applyFont="1" applyFill="1" applyBorder="1" applyAlignment="1">
      <alignment vertical="top" wrapText="1"/>
    </xf>
    <xf numFmtId="0" fontId="5" fillId="2" borderId="3" xfId="0" applyFont="1" applyFill="1" applyBorder="1"/>
    <xf numFmtId="0" fontId="3" fillId="2" borderId="5" xfId="0" applyFont="1" applyFill="1" applyBorder="1" applyAlignment="1">
      <alignment horizontal="center" vertical="top" wrapText="1"/>
    </xf>
    <xf numFmtId="0" fontId="3" fillId="2" borderId="7" xfId="0" applyFont="1" applyFill="1" applyBorder="1" applyAlignment="1">
      <alignment horizontal="center" vertical="top" wrapText="1"/>
    </xf>
    <xf numFmtId="0" fontId="3" fillId="2" borderId="6" xfId="0" applyFont="1" applyFill="1" applyBorder="1" applyAlignment="1">
      <alignment horizontal="center" vertical="top" wrapText="1"/>
    </xf>
    <xf numFmtId="0" fontId="3" fillId="2" borderId="5" xfId="0" applyFont="1" applyFill="1" applyBorder="1" applyAlignment="1">
      <alignment horizontal="center" wrapText="1"/>
    </xf>
    <xf numFmtId="0" fontId="3" fillId="2" borderId="6" xfId="0" applyFont="1" applyFill="1" applyBorder="1" applyAlignment="1">
      <alignment horizontal="center" wrapText="1"/>
    </xf>
    <xf numFmtId="0" fontId="3" fillId="2" borderId="7" xfId="0" applyFont="1" applyFill="1" applyBorder="1" applyAlignment="1">
      <alignment horizontal="center" wrapText="1"/>
    </xf>
    <xf numFmtId="16" fontId="3" fillId="2" borderId="5" xfId="0" applyNumberFormat="1" applyFont="1" applyFill="1" applyBorder="1" applyAlignment="1">
      <alignment horizontal="center" vertical="top" wrapText="1"/>
    </xf>
    <xf numFmtId="16" fontId="3" fillId="2" borderId="6" xfId="0" applyNumberFormat="1" applyFont="1" applyFill="1" applyBorder="1" applyAlignment="1">
      <alignment horizontal="center" vertical="top" wrapText="1"/>
    </xf>
    <xf numFmtId="16" fontId="3" fillId="2" borderId="7" xfId="0" applyNumberFormat="1" applyFont="1" applyFill="1" applyBorder="1" applyAlignment="1">
      <alignment horizontal="center" vertical="top" wrapText="1"/>
    </xf>
    <xf numFmtId="17" fontId="3" fillId="2" borderId="5" xfId="0" applyNumberFormat="1" applyFont="1" applyFill="1" applyBorder="1" applyAlignment="1">
      <alignment horizontal="center" vertical="top" wrapText="1"/>
    </xf>
    <xf numFmtId="17" fontId="3" fillId="2" borderId="6" xfId="0" applyNumberFormat="1" applyFont="1" applyFill="1" applyBorder="1" applyAlignment="1">
      <alignment horizontal="center" vertical="top" wrapText="1"/>
    </xf>
    <xf numFmtId="17" fontId="3" fillId="2" borderId="7" xfId="0" applyNumberFormat="1" applyFont="1" applyFill="1" applyBorder="1" applyAlignment="1">
      <alignment horizontal="center" vertical="top" wrapText="1"/>
    </xf>
    <xf numFmtId="0" fontId="10" fillId="2" borderId="5" xfId="0" applyFont="1" applyFill="1" applyBorder="1" applyAlignment="1">
      <alignment horizontal="center"/>
    </xf>
    <xf numFmtId="0" fontId="10" fillId="2" borderId="6" xfId="0" applyFont="1" applyFill="1" applyBorder="1" applyAlignment="1">
      <alignment horizontal="center"/>
    </xf>
    <xf numFmtId="0" fontId="10" fillId="2" borderId="7" xfId="0" applyFont="1" applyFill="1" applyBorder="1" applyAlignment="1">
      <alignment horizontal="center"/>
    </xf>
    <xf numFmtId="0" fontId="10" fillId="2" borderId="5" xfId="0" applyFont="1" applyFill="1" applyBorder="1" applyAlignment="1">
      <alignment horizontal="center" wrapText="1"/>
    </xf>
    <xf numFmtId="0" fontId="10" fillId="2" borderId="6" xfId="0" applyFont="1" applyFill="1" applyBorder="1" applyAlignment="1">
      <alignment horizontal="center" wrapText="1"/>
    </xf>
    <xf numFmtId="0" fontId="10" fillId="2" borderId="7" xfId="0" applyFont="1" applyFill="1" applyBorder="1" applyAlignment="1">
      <alignment horizontal="center" wrapText="1"/>
    </xf>
    <xf numFmtId="16" fontId="11" fillId="2" borderId="5" xfId="0" applyNumberFormat="1" applyFont="1" applyFill="1" applyBorder="1" applyAlignment="1">
      <alignment horizontal="center" vertical="top" wrapText="1"/>
    </xf>
    <xf numFmtId="16" fontId="11" fillId="2" borderId="6" xfId="0" applyNumberFormat="1" applyFont="1" applyFill="1" applyBorder="1" applyAlignment="1">
      <alignment horizontal="center" vertical="top" wrapText="1"/>
    </xf>
    <xf numFmtId="16" fontId="11" fillId="2" borderId="7" xfId="0" applyNumberFormat="1" applyFont="1" applyFill="1" applyBorder="1" applyAlignment="1">
      <alignment horizontal="center" vertical="top" wrapText="1"/>
    </xf>
    <xf numFmtId="0" fontId="11" fillId="2" borderId="5" xfId="0" applyFont="1" applyFill="1" applyBorder="1" applyAlignment="1">
      <alignment horizontal="center" wrapText="1"/>
    </xf>
    <xf numFmtId="0" fontId="11" fillId="2" borderId="6" xfId="0" applyFont="1" applyFill="1" applyBorder="1" applyAlignment="1">
      <alignment horizontal="center" wrapText="1"/>
    </xf>
    <xf numFmtId="0" fontId="11" fillId="2" borderId="7" xfId="0" applyFont="1" applyFill="1" applyBorder="1" applyAlignment="1">
      <alignment horizontal="center" wrapText="1"/>
    </xf>
    <xf numFmtId="0" fontId="4" fillId="2" borderId="5" xfId="0" applyFont="1" applyFill="1" applyBorder="1" applyAlignment="1">
      <alignment horizontal="center" wrapText="1"/>
    </xf>
    <xf numFmtId="0" fontId="4" fillId="2" borderId="6" xfId="0" applyFont="1" applyFill="1" applyBorder="1" applyAlignment="1">
      <alignment horizontal="center" wrapText="1"/>
    </xf>
    <xf numFmtId="0" fontId="4" fillId="2" borderId="7" xfId="0" applyFont="1" applyFill="1" applyBorder="1" applyAlignment="1">
      <alignment horizontal="center" wrapText="1"/>
    </xf>
    <xf numFmtId="0" fontId="11" fillId="2" borderId="5" xfId="0" applyFont="1" applyFill="1" applyBorder="1" applyAlignment="1">
      <alignment horizontal="center" vertical="top" wrapText="1"/>
    </xf>
    <xf numFmtId="0" fontId="11" fillId="2" borderId="6" xfId="0" applyFont="1" applyFill="1" applyBorder="1" applyAlignment="1">
      <alignment horizontal="center" vertical="top" wrapText="1"/>
    </xf>
    <xf numFmtId="0" fontId="11" fillId="2" borderId="7" xfId="0" applyFont="1" applyFill="1" applyBorder="1" applyAlignment="1">
      <alignment horizontal="center" vertical="top" wrapText="1"/>
    </xf>
    <xf numFmtId="0" fontId="4" fillId="2" borderId="9" xfId="0" applyFont="1" applyFill="1" applyBorder="1" applyAlignment="1">
      <alignment horizontal="center" vertical="top" wrapText="1"/>
    </xf>
    <xf numFmtId="0" fontId="4" fillId="2" borderId="24" xfId="0" applyFont="1" applyFill="1" applyBorder="1" applyAlignment="1">
      <alignment horizontal="center" vertical="top" wrapText="1"/>
    </xf>
    <xf numFmtId="0" fontId="4" fillId="2" borderId="12" xfId="0" applyFont="1" applyFill="1" applyBorder="1" applyAlignment="1">
      <alignment horizontal="center" vertical="top" wrapText="1"/>
    </xf>
    <xf numFmtId="16" fontId="4" fillId="2" borderId="2" xfId="0" applyNumberFormat="1" applyFont="1" applyFill="1" applyBorder="1" applyAlignment="1">
      <alignment horizontal="center" vertical="top" wrapText="1"/>
    </xf>
    <xf numFmtId="16" fontId="4" fillId="2" borderId="3" xfId="0" applyNumberFormat="1" applyFont="1" applyFill="1" applyBorder="1" applyAlignment="1">
      <alignment horizontal="center" vertical="top" wrapText="1"/>
    </xf>
    <xf numFmtId="16" fontId="4" fillId="2" borderId="4" xfId="0" applyNumberFormat="1" applyFont="1" applyFill="1" applyBorder="1" applyAlignment="1">
      <alignment horizontal="center" vertical="top" wrapText="1"/>
    </xf>
    <xf numFmtId="0" fontId="4" fillId="2" borderId="2" xfId="0" applyFont="1" applyFill="1" applyBorder="1" applyAlignment="1">
      <alignment horizontal="center" vertical="top" wrapText="1"/>
    </xf>
    <xf numFmtId="0" fontId="4" fillId="2" borderId="3" xfId="0" applyFont="1" applyFill="1" applyBorder="1" applyAlignment="1">
      <alignment horizontal="center" vertical="top" wrapText="1"/>
    </xf>
    <xf numFmtId="0" fontId="4" fillId="2" borderId="4" xfId="0" applyFont="1" applyFill="1" applyBorder="1" applyAlignment="1">
      <alignment horizontal="center" vertical="top" wrapText="1"/>
    </xf>
    <xf numFmtId="164" fontId="3" fillId="0" borderId="5" xfId="0" applyNumberFormat="1" applyFont="1" applyBorder="1" applyAlignment="1">
      <alignment wrapText="1"/>
    </xf>
    <xf numFmtId="164" fontId="3" fillId="0" borderId="7" xfId="0" applyNumberFormat="1" applyFont="1" applyBorder="1" applyAlignment="1">
      <alignment wrapText="1"/>
    </xf>
    <xf numFmtId="0" fontId="17" fillId="0" borderId="6" xfId="0" applyFont="1" applyBorder="1"/>
    <xf numFmtId="0" fontId="17" fillId="0" borderId="7" xfId="0" applyFont="1" applyBorder="1"/>
    <xf numFmtId="14" fontId="3" fillId="2" borderId="5" xfId="0" applyNumberFormat="1" applyFont="1" applyFill="1" applyBorder="1" applyAlignment="1">
      <alignment horizontal="center" vertical="top" wrapText="1"/>
    </xf>
    <xf numFmtId="14" fontId="3" fillId="2" borderId="6" xfId="0" applyNumberFormat="1" applyFont="1" applyFill="1" applyBorder="1" applyAlignment="1">
      <alignment horizontal="center" vertical="top" wrapText="1"/>
    </xf>
    <xf numFmtId="14" fontId="3" fillId="2" borderId="7" xfId="0" applyNumberFormat="1" applyFont="1" applyFill="1" applyBorder="1" applyAlignment="1">
      <alignment horizontal="center" vertical="top" wrapText="1"/>
    </xf>
    <xf numFmtId="0" fontId="3" fillId="2" borderId="1" xfId="0" applyFont="1" applyFill="1" applyBorder="1" applyAlignment="1">
      <alignment horizontal="center" vertical="top" wrapText="1"/>
    </xf>
    <xf numFmtId="0" fontId="3" fillId="2" borderId="6" xfId="0" applyFont="1" applyFill="1" applyBorder="1" applyAlignment="1">
      <alignment vertical="top" wrapText="1"/>
    </xf>
    <xf numFmtId="0" fontId="3" fillId="2" borderId="5" xfId="0" applyNumberFormat="1" applyFont="1" applyFill="1" applyBorder="1" applyAlignment="1">
      <alignment horizontal="center" vertical="top" wrapText="1"/>
    </xf>
    <xf numFmtId="0" fontId="3" fillId="2" borderId="6" xfId="0" applyNumberFormat="1" applyFont="1" applyFill="1" applyBorder="1" applyAlignment="1">
      <alignment horizontal="center" vertical="top" wrapText="1"/>
    </xf>
    <xf numFmtId="0" fontId="3" fillId="2" borderId="7" xfId="0" applyNumberFormat="1" applyFont="1" applyFill="1" applyBorder="1" applyAlignment="1">
      <alignment horizontal="center" vertical="top" wrapText="1"/>
    </xf>
    <xf numFmtId="0" fontId="3" fillId="2" borderId="8" xfId="0" applyFont="1" applyFill="1" applyBorder="1" applyAlignment="1">
      <alignment horizontal="center" wrapText="1"/>
    </xf>
    <xf numFmtId="0" fontId="3" fillId="2" borderId="11" xfId="0" applyFont="1" applyFill="1" applyBorder="1" applyAlignment="1">
      <alignment horizontal="center" wrapText="1"/>
    </xf>
    <xf numFmtId="0" fontId="3" fillId="2" borderId="16" xfId="0" applyFont="1" applyFill="1" applyBorder="1" applyAlignment="1">
      <alignment horizontal="center" wrapText="1"/>
    </xf>
    <xf numFmtId="0" fontId="3" fillId="2" borderId="17" xfId="0" applyFont="1" applyFill="1" applyBorder="1" applyAlignment="1">
      <alignment horizontal="center" wrapText="1"/>
    </xf>
    <xf numFmtId="0" fontId="3" fillId="2" borderId="9" xfId="0" applyFont="1" applyFill="1" applyBorder="1" applyAlignment="1">
      <alignment horizontal="center" wrapText="1"/>
    </xf>
    <xf numFmtId="0" fontId="3" fillId="2" borderId="12" xfId="0" applyFont="1" applyFill="1" applyBorder="1" applyAlignment="1">
      <alignment horizontal="center" wrapText="1"/>
    </xf>
    <xf numFmtId="0" fontId="6" fillId="2" borderId="0" xfId="0" applyFont="1" applyFill="1" applyAlignment="1">
      <alignment horizontal="left" wrapText="1"/>
    </xf>
    <xf numFmtId="0" fontId="7" fillId="0" borderId="0" xfId="0" applyFont="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3" fillId="2" borderId="8" xfId="0" applyFont="1" applyFill="1" applyBorder="1" applyAlignment="1">
      <alignment horizontal="center"/>
    </xf>
    <xf numFmtId="0" fontId="3" fillId="2" borderId="9" xfId="0" applyFont="1" applyFill="1" applyBorder="1" applyAlignment="1">
      <alignment horizontal="center"/>
    </xf>
    <xf numFmtId="0" fontId="5" fillId="2" borderId="5" xfId="0" applyFont="1" applyFill="1" applyBorder="1" applyAlignment="1">
      <alignment horizontal="center"/>
    </xf>
    <xf numFmtId="0" fontId="5" fillId="2" borderId="7" xfId="0" applyFont="1" applyFill="1" applyBorder="1" applyAlignment="1">
      <alignment horizontal="center"/>
    </xf>
    <xf numFmtId="0" fontId="2" fillId="0" borderId="2"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1" xfId="0" applyFont="1" applyBorder="1" applyAlignment="1">
      <alignment wrapText="1"/>
    </xf>
    <xf numFmtId="0" fontId="2" fillId="0" borderId="1" xfId="0" applyFont="1" applyBorder="1" applyAlignment="1">
      <alignment horizontal="center" wrapText="1"/>
    </xf>
    <xf numFmtId="0" fontId="5" fillId="2" borderId="5" xfId="0" applyFont="1" applyFill="1" applyBorder="1" applyAlignment="1">
      <alignment horizontal="right"/>
    </xf>
    <xf numFmtId="0" fontId="5" fillId="2" borderId="7" xfId="0" applyFont="1" applyFill="1" applyBorder="1" applyAlignment="1">
      <alignment horizontal="right"/>
    </xf>
    <xf numFmtId="17" fontId="3" fillId="2" borderId="1" xfId="0" applyNumberFormat="1" applyFont="1" applyFill="1" applyBorder="1" applyAlignment="1">
      <alignment horizontal="center" vertical="top" wrapText="1"/>
    </xf>
    <xf numFmtId="16" fontId="3" fillId="2" borderId="5" xfId="0" applyNumberFormat="1" applyFont="1" applyFill="1" applyBorder="1" applyAlignment="1">
      <alignment horizontal="center"/>
    </xf>
    <xf numFmtId="16" fontId="3" fillId="2" borderId="6" xfId="0" applyNumberFormat="1" applyFont="1" applyFill="1" applyBorder="1" applyAlignment="1">
      <alignment horizontal="center"/>
    </xf>
    <xf numFmtId="16" fontId="3" fillId="2" borderId="7" xfId="0" applyNumberFormat="1" applyFont="1" applyFill="1" applyBorder="1" applyAlignment="1">
      <alignment horizontal="center"/>
    </xf>
    <xf numFmtId="0" fontId="2" fillId="0" borderId="5" xfId="0" applyFont="1" applyBorder="1" applyAlignment="1">
      <alignment horizontal="center" wrapText="1"/>
    </xf>
    <xf numFmtId="0" fontId="2" fillId="0" borderId="6" xfId="0" applyFont="1" applyBorder="1" applyAlignment="1">
      <alignment horizontal="center" wrapText="1"/>
    </xf>
    <xf numFmtId="0" fontId="2" fillId="0" borderId="7" xfId="0" applyFont="1" applyBorder="1" applyAlignment="1">
      <alignment horizontal="center" wrapText="1"/>
    </xf>
    <xf numFmtId="0" fontId="5" fillId="2" borderId="5" xfId="0" applyFont="1" applyFill="1" applyBorder="1" applyAlignment="1">
      <alignment horizontal="center" wrapText="1"/>
    </xf>
    <xf numFmtId="0" fontId="5" fillId="2" borderId="7" xfId="0" applyFont="1" applyFill="1" applyBorder="1" applyAlignment="1">
      <alignment horizontal="center" wrapText="1"/>
    </xf>
    <xf numFmtId="0" fontId="4" fillId="0" borderId="2" xfId="0" applyFont="1" applyBorder="1" applyAlignment="1">
      <alignment horizontal="center"/>
    </xf>
    <xf numFmtId="0" fontId="4" fillId="0" borderId="3" xfId="0" applyFont="1" applyBorder="1" applyAlignment="1">
      <alignment horizontal="center"/>
    </xf>
    <xf numFmtId="0" fontId="4" fillId="0" borderId="4" xfId="0" applyFont="1" applyBorder="1" applyAlignment="1">
      <alignment horizontal="center"/>
    </xf>
    <xf numFmtId="0" fontId="2" fillId="0" borderId="1" xfId="0" applyFont="1" applyBorder="1" applyAlignment="1">
      <alignment horizontal="center"/>
    </xf>
    <xf numFmtId="0" fontId="3" fillId="2" borderId="5" xfId="0" applyFont="1" applyFill="1" applyBorder="1" applyAlignment="1">
      <alignment horizontal="center" vertical="top"/>
    </xf>
    <xf numFmtId="0" fontId="3" fillId="2" borderId="6" xfId="0" applyFont="1" applyFill="1" applyBorder="1" applyAlignment="1">
      <alignment horizontal="center" vertical="top"/>
    </xf>
    <xf numFmtId="0" fontId="3" fillId="2" borderId="7" xfId="0" applyFont="1" applyFill="1" applyBorder="1" applyAlignment="1">
      <alignment horizontal="center" vertical="top"/>
    </xf>
    <xf numFmtId="0" fontId="4" fillId="2" borderId="5" xfId="0" applyFont="1" applyFill="1" applyBorder="1" applyAlignment="1">
      <alignment horizontal="center"/>
    </xf>
    <xf numFmtId="0" fontId="4" fillId="2" borderId="6" xfId="0" applyFont="1" applyFill="1" applyBorder="1" applyAlignment="1">
      <alignment horizontal="center"/>
    </xf>
    <xf numFmtId="0" fontId="4" fillId="2" borderId="7" xfId="0" applyFont="1" applyFill="1" applyBorder="1" applyAlignment="1">
      <alignment horizontal="center"/>
    </xf>
    <xf numFmtId="14" fontId="11" fillId="2" borderId="5" xfId="0" applyNumberFormat="1" applyFont="1" applyFill="1" applyBorder="1" applyAlignment="1">
      <alignment horizontal="center" vertical="top" wrapText="1"/>
    </xf>
    <xf numFmtId="14" fontId="11" fillId="2" borderId="6" xfId="0" applyNumberFormat="1" applyFont="1" applyFill="1" applyBorder="1" applyAlignment="1">
      <alignment horizontal="center" vertical="top" wrapText="1"/>
    </xf>
    <xf numFmtId="14" fontId="11" fillId="2" borderId="7" xfId="0" applyNumberFormat="1" applyFont="1" applyFill="1" applyBorder="1" applyAlignment="1">
      <alignment horizontal="center" vertical="top" wrapText="1"/>
    </xf>
    <xf numFmtId="14" fontId="4" fillId="2" borderId="2" xfId="0" applyNumberFormat="1" applyFont="1" applyFill="1" applyBorder="1" applyAlignment="1">
      <alignment horizontal="center" vertical="top" wrapText="1"/>
    </xf>
    <xf numFmtId="14" fontId="4" fillId="2" borderId="3" xfId="0" applyNumberFormat="1" applyFont="1" applyFill="1" applyBorder="1" applyAlignment="1">
      <alignment horizontal="center" vertical="top" wrapText="1"/>
    </xf>
    <xf numFmtId="14" fontId="4" fillId="2" borderId="4" xfId="0" applyNumberFormat="1" applyFont="1" applyFill="1" applyBorder="1" applyAlignment="1">
      <alignment horizontal="center" vertical="top" wrapText="1"/>
    </xf>
    <xf numFmtId="0" fontId="3" fillId="2" borderId="5" xfId="0" applyFont="1" applyFill="1" applyBorder="1" applyAlignment="1">
      <alignment wrapText="1"/>
    </xf>
    <xf numFmtId="0" fontId="3" fillId="2" borderId="7" xfId="0" applyFont="1" applyFill="1" applyBorder="1" applyAlignment="1">
      <alignment wrapText="1"/>
    </xf>
    <xf numFmtId="0" fontId="4" fillId="2" borderId="2" xfId="0" applyFont="1" applyFill="1" applyBorder="1" applyAlignment="1">
      <alignment horizontal="center"/>
    </xf>
    <xf numFmtId="0" fontId="4" fillId="2" borderId="3" xfId="0" applyFont="1" applyFill="1" applyBorder="1" applyAlignment="1">
      <alignment horizontal="center"/>
    </xf>
    <xf numFmtId="0" fontId="4" fillId="2" borderId="4" xfId="0" applyFont="1" applyFill="1" applyBorder="1" applyAlignment="1">
      <alignment horizontal="center"/>
    </xf>
    <xf numFmtId="0" fontId="3" fillId="2" borderId="32" xfId="0" applyFont="1" applyFill="1" applyBorder="1" applyAlignment="1">
      <alignment horizontal="center" wrapText="1"/>
    </xf>
    <xf numFmtId="0" fontId="3" fillId="2" borderId="0" xfId="0" applyFont="1" applyFill="1" applyBorder="1" applyAlignment="1">
      <alignment horizontal="center" wrapText="1"/>
    </xf>
    <xf numFmtId="0" fontId="3" fillId="2" borderId="24" xfId="0" applyFont="1" applyFill="1" applyBorder="1" applyAlignment="1">
      <alignment horizontal="center" wrapText="1"/>
    </xf>
    <xf numFmtId="0" fontId="11" fillId="2" borderId="8" xfId="0" applyFont="1" applyFill="1" applyBorder="1" applyAlignment="1">
      <alignment horizontal="center" vertical="top" wrapText="1"/>
    </xf>
    <xf numFmtId="0" fontId="11" fillId="2" borderId="16" xfId="0" applyFont="1" applyFill="1" applyBorder="1" applyAlignment="1">
      <alignment horizontal="center" vertical="top" wrapText="1"/>
    </xf>
    <xf numFmtId="0" fontId="11" fillId="2" borderId="9" xfId="0" applyFont="1" applyFill="1" applyBorder="1" applyAlignment="1">
      <alignment horizontal="center" vertical="top" wrapText="1"/>
    </xf>
    <xf numFmtId="0" fontId="11" fillId="2" borderId="32" xfId="0" applyFont="1" applyFill="1" applyBorder="1" applyAlignment="1">
      <alignment horizontal="center" wrapText="1"/>
    </xf>
    <xf numFmtId="0" fontId="11" fillId="2" borderId="0" xfId="0" applyFont="1" applyFill="1" applyBorder="1" applyAlignment="1">
      <alignment horizontal="center" wrapText="1"/>
    </xf>
    <xf numFmtId="0" fontId="11" fillId="2" borderId="24" xfId="0" applyFont="1" applyFill="1" applyBorder="1" applyAlignment="1">
      <alignment horizontal="center" wrapText="1"/>
    </xf>
    <xf numFmtId="0" fontId="18" fillId="2" borderId="2" xfId="0" applyFont="1" applyFill="1" applyBorder="1" applyAlignment="1">
      <alignment horizontal="center" vertical="top" wrapText="1"/>
    </xf>
    <xf numFmtId="0" fontId="18" fillId="2" borderId="3" xfId="0" applyFont="1" applyFill="1" applyBorder="1" applyAlignment="1">
      <alignment horizontal="center" vertical="top" wrapText="1"/>
    </xf>
    <xf numFmtId="0" fontId="18" fillId="2" borderId="4" xfId="0" applyFont="1" applyFill="1" applyBorder="1" applyAlignment="1">
      <alignment horizontal="center" vertical="top" wrapText="1"/>
    </xf>
  </cellXfs>
  <cellStyles count="5">
    <cellStyle name="Excel Built-in Normal" xfId="1"/>
    <cellStyle name="Excel Built-in Normal 1" xfId="2"/>
    <cellStyle name="Excel Built-in Normal 1 1" xfId="4"/>
    <cellStyle name="Excel Built-in Normal 2" xfId="3"/>
    <cellStyle name="Обычный"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P1510"/>
  <sheetViews>
    <sheetView tabSelected="1" zoomScale="53" zoomScaleNormal="53" zoomScaleSheetLayoutView="45" workbookViewId="0">
      <pane xSplit="4" ySplit="7" topLeftCell="E8" activePane="bottomRight" state="frozen"/>
      <selection pane="topRight" activeCell="E1" sqref="E1"/>
      <selection pane="bottomLeft" activeCell="A8" sqref="A8"/>
      <selection pane="bottomRight" activeCell="B928" sqref="B928:B932"/>
    </sheetView>
  </sheetViews>
  <sheetFormatPr defaultRowHeight="20.25"/>
  <cols>
    <col min="1" max="1" width="13" style="1" customWidth="1"/>
    <col min="2" max="2" width="39.28515625" style="1" customWidth="1"/>
    <col min="3" max="4" width="17.85546875" style="1" customWidth="1"/>
    <col min="5" max="5" width="25.28515625" style="1" customWidth="1"/>
    <col min="6" max="6" width="24.85546875" style="1" customWidth="1"/>
    <col min="7" max="7" width="20.42578125" style="1" customWidth="1"/>
    <col min="8" max="8" width="19.140625" style="1" customWidth="1"/>
    <col min="9" max="9" width="17.28515625" style="1" customWidth="1"/>
    <col min="10" max="10" width="20.85546875" style="1" customWidth="1"/>
    <col min="11" max="11" width="19.85546875" style="1" customWidth="1"/>
    <col min="12" max="12" width="21.140625" style="1" customWidth="1"/>
    <col min="13" max="13" width="56.28515625" style="1" customWidth="1"/>
    <col min="14" max="14" width="9.140625" style="1" customWidth="1"/>
    <col min="15" max="15" width="10.42578125" style="1" bestFit="1" customWidth="1"/>
    <col min="16" max="16" width="29.28515625" style="1" customWidth="1"/>
    <col min="17" max="16384" width="9.140625" style="1"/>
  </cols>
  <sheetData>
    <row r="1" spans="1:14" ht="26.25">
      <c r="M1" s="27" t="s">
        <v>434</v>
      </c>
    </row>
    <row r="2" spans="1:14">
      <c r="E2" s="9"/>
      <c r="F2" s="9"/>
      <c r="G2" s="9"/>
      <c r="H2" s="9"/>
      <c r="I2" s="9"/>
    </row>
    <row r="3" spans="1:14" ht="71.25" customHeight="1">
      <c r="A3" s="263" t="s">
        <v>909</v>
      </c>
      <c r="B3" s="263"/>
      <c r="C3" s="263"/>
      <c r="D3" s="263"/>
      <c r="E3" s="263"/>
      <c r="F3" s="263"/>
      <c r="G3" s="263"/>
      <c r="H3" s="263"/>
      <c r="I3" s="263"/>
      <c r="J3" s="263"/>
      <c r="K3" s="263"/>
      <c r="L3" s="263"/>
      <c r="M3" s="263"/>
      <c r="N3" s="263"/>
    </row>
    <row r="4" spans="1:14">
      <c r="D4" s="2"/>
      <c r="E4" s="2"/>
      <c r="F4" s="2"/>
      <c r="G4" s="2"/>
    </row>
    <row r="5" spans="1:14" ht="26.25" customHeight="1">
      <c r="A5" s="290" t="s">
        <v>0</v>
      </c>
      <c r="B5" s="275" t="s">
        <v>1</v>
      </c>
      <c r="C5" s="275" t="s">
        <v>2</v>
      </c>
      <c r="D5" s="282" t="s">
        <v>446</v>
      </c>
      <c r="E5" s="271" t="s">
        <v>3</v>
      </c>
      <c r="F5" s="272"/>
      <c r="G5" s="272"/>
      <c r="H5" s="272"/>
      <c r="I5" s="272"/>
      <c r="J5" s="272"/>
      <c r="K5" s="272"/>
      <c r="L5" s="273"/>
      <c r="M5" s="264" t="s">
        <v>10</v>
      </c>
    </row>
    <row r="6" spans="1:14" ht="34.5" customHeight="1">
      <c r="A6" s="290"/>
      <c r="B6" s="275"/>
      <c r="C6" s="275"/>
      <c r="D6" s="283"/>
      <c r="E6" s="274" t="s">
        <v>4</v>
      </c>
      <c r="F6" s="274"/>
      <c r="G6" s="274" t="s">
        <v>5</v>
      </c>
      <c r="H6" s="274"/>
      <c r="I6" s="274" t="s">
        <v>6</v>
      </c>
      <c r="J6" s="274"/>
      <c r="K6" s="274" t="s">
        <v>7</v>
      </c>
      <c r="L6" s="274"/>
      <c r="M6" s="265"/>
    </row>
    <row r="7" spans="1:14" ht="37.5" customHeight="1">
      <c r="A7" s="290"/>
      <c r="B7" s="275"/>
      <c r="C7" s="275"/>
      <c r="D7" s="284"/>
      <c r="E7" s="3" t="s">
        <v>8</v>
      </c>
      <c r="F7" s="3" t="s">
        <v>9</v>
      </c>
      <c r="G7" s="3" t="s">
        <v>8</v>
      </c>
      <c r="H7" s="3" t="s">
        <v>9</v>
      </c>
      <c r="I7" s="3" t="s">
        <v>8</v>
      </c>
      <c r="J7" s="3" t="s">
        <v>9</v>
      </c>
      <c r="K7" s="3" t="s">
        <v>8</v>
      </c>
      <c r="L7" s="3" t="s">
        <v>9</v>
      </c>
      <c r="M7" s="266"/>
    </row>
    <row r="8" spans="1:14">
      <c r="A8" s="4">
        <v>1</v>
      </c>
      <c r="B8" s="4">
        <v>2</v>
      </c>
      <c r="C8" s="4">
        <v>3</v>
      </c>
      <c r="D8" s="4"/>
      <c r="E8" s="4">
        <v>4</v>
      </c>
      <c r="F8" s="4">
        <v>5</v>
      </c>
      <c r="G8" s="4">
        <v>6</v>
      </c>
      <c r="H8" s="4">
        <v>7</v>
      </c>
      <c r="I8" s="4">
        <v>8</v>
      </c>
      <c r="J8" s="4">
        <v>9</v>
      </c>
      <c r="K8" s="4">
        <v>10</v>
      </c>
      <c r="L8" s="4">
        <v>11</v>
      </c>
      <c r="M8" s="4">
        <v>12</v>
      </c>
    </row>
    <row r="9" spans="1:14" s="48" customFormat="1">
      <c r="A9" s="287" t="s">
        <v>11</v>
      </c>
      <c r="B9" s="288"/>
      <c r="C9" s="288"/>
      <c r="D9" s="288"/>
      <c r="E9" s="288"/>
      <c r="F9" s="288"/>
      <c r="G9" s="288"/>
      <c r="H9" s="288"/>
      <c r="I9" s="288"/>
      <c r="J9" s="288"/>
      <c r="K9" s="288"/>
      <c r="L9" s="288"/>
      <c r="M9" s="289"/>
    </row>
    <row r="10" spans="1:14" s="5" customFormat="1" ht="20.25" customHeight="1">
      <c r="A10" s="205" t="s">
        <v>43</v>
      </c>
      <c r="B10" s="205" t="s">
        <v>443</v>
      </c>
      <c r="C10" s="294"/>
      <c r="D10" s="49" t="s">
        <v>41</v>
      </c>
      <c r="E10" s="49">
        <f>E11+E12+E13</f>
        <v>1100</v>
      </c>
      <c r="F10" s="49">
        <f t="shared" ref="F10:L10" si="0">F11+F12+F13</f>
        <v>0</v>
      </c>
      <c r="G10" s="49">
        <f t="shared" si="0"/>
        <v>1100</v>
      </c>
      <c r="H10" s="49">
        <f t="shared" si="0"/>
        <v>0</v>
      </c>
      <c r="I10" s="49">
        <f t="shared" si="0"/>
        <v>0</v>
      </c>
      <c r="J10" s="49">
        <f t="shared" si="0"/>
        <v>0</v>
      </c>
      <c r="K10" s="49">
        <f t="shared" si="0"/>
        <v>0</v>
      </c>
      <c r="L10" s="49">
        <f t="shared" si="0"/>
        <v>0</v>
      </c>
      <c r="M10" s="49"/>
    </row>
    <row r="11" spans="1:14" s="5" customFormat="1" ht="26.25" customHeight="1">
      <c r="A11" s="207"/>
      <c r="B11" s="207"/>
      <c r="C11" s="295"/>
      <c r="D11" s="50">
        <v>2014</v>
      </c>
      <c r="E11" s="51">
        <f>E15</f>
        <v>50</v>
      </c>
      <c r="F11" s="51">
        <f t="shared" ref="F11:L11" si="1">F15</f>
        <v>0</v>
      </c>
      <c r="G11" s="51">
        <f t="shared" si="1"/>
        <v>50</v>
      </c>
      <c r="H11" s="51">
        <f t="shared" si="1"/>
        <v>0</v>
      </c>
      <c r="I11" s="51">
        <f t="shared" si="1"/>
        <v>0</v>
      </c>
      <c r="J11" s="51">
        <f t="shared" si="1"/>
        <v>0</v>
      </c>
      <c r="K11" s="51">
        <f t="shared" si="1"/>
        <v>0</v>
      </c>
      <c r="L11" s="51">
        <f t="shared" si="1"/>
        <v>0</v>
      </c>
      <c r="M11" s="52"/>
    </row>
    <row r="12" spans="1:14" s="5" customFormat="1" ht="26.25">
      <c r="A12" s="207"/>
      <c r="B12" s="207"/>
      <c r="C12" s="295"/>
      <c r="D12" s="50">
        <v>2015</v>
      </c>
      <c r="E12" s="51">
        <f>E16</f>
        <v>750</v>
      </c>
      <c r="F12" s="51">
        <f t="shared" ref="F12:L12" si="2">F16</f>
        <v>0</v>
      </c>
      <c r="G12" s="51">
        <f t="shared" si="2"/>
        <v>750</v>
      </c>
      <c r="H12" s="51">
        <f t="shared" si="2"/>
        <v>0</v>
      </c>
      <c r="I12" s="51">
        <f t="shared" si="2"/>
        <v>0</v>
      </c>
      <c r="J12" s="51">
        <f t="shared" si="2"/>
        <v>0</v>
      </c>
      <c r="K12" s="51">
        <f t="shared" si="2"/>
        <v>0</v>
      </c>
      <c r="L12" s="51">
        <f t="shared" si="2"/>
        <v>0</v>
      </c>
      <c r="M12" s="52"/>
    </row>
    <row r="13" spans="1:14" s="5" customFormat="1" ht="26.25">
      <c r="A13" s="206"/>
      <c r="B13" s="206"/>
      <c r="C13" s="296"/>
      <c r="D13" s="50">
        <v>2016</v>
      </c>
      <c r="E13" s="51">
        <f>E18+E20+E22</f>
        <v>300</v>
      </c>
      <c r="F13" s="51">
        <f t="shared" ref="F13:L13" si="3">F18+F20+F22</f>
        <v>0</v>
      </c>
      <c r="G13" s="51">
        <f t="shared" si="3"/>
        <v>300</v>
      </c>
      <c r="H13" s="51">
        <f t="shared" si="3"/>
        <v>0</v>
      </c>
      <c r="I13" s="51">
        <f t="shared" si="3"/>
        <v>0</v>
      </c>
      <c r="J13" s="51">
        <f t="shared" si="3"/>
        <v>0</v>
      </c>
      <c r="K13" s="51">
        <f t="shared" si="3"/>
        <v>0</v>
      </c>
      <c r="L13" s="51">
        <f t="shared" si="3"/>
        <v>0</v>
      </c>
      <c r="M13" s="53"/>
    </row>
    <row r="14" spans="1:14" s="5" customFormat="1" ht="26.25">
      <c r="A14" s="211" t="s">
        <v>69</v>
      </c>
      <c r="B14" s="205" t="s">
        <v>444</v>
      </c>
      <c r="C14" s="205" t="s">
        <v>53</v>
      </c>
      <c r="D14" s="50" t="s">
        <v>41</v>
      </c>
      <c r="E14" s="51">
        <f>E15+E16</f>
        <v>800</v>
      </c>
      <c r="F14" s="51">
        <f t="shared" ref="F14:L14" si="4">F15+F16</f>
        <v>0</v>
      </c>
      <c r="G14" s="51">
        <f t="shared" si="4"/>
        <v>800</v>
      </c>
      <c r="H14" s="51">
        <f t="shared" si="4"/>
        <v>0</v>
      </c>
      <c r="I14" s="51">
        <f t="shared" si="4"/>
        <v>0</v>
      </c>
      <c r="J14" s="51">
        <f t="shared" si="4"/>
        <v>0</v>
      </c>
      <c r="K14" s="51">
        <f t="shared" si="4"/>
        <v>0</v>
      </c>
      <c r="L14" s="51">
        <f t="shared" si="4"/>
        <v>0</v>
      </c>
      <c r="M14" s="53"/>
    </row>
    <row r="15" spans="1:14" s="5" customFormat="1" ht="65.25" customHeight="1">
      <c r="A15" s="212"/>
      <c r="B15" s="207"/>
      <c r="C15" s="207"/>
      <c r="D15" s="51">
        <v>2014</v>
      </c>
      <c r="E15" s="51">
        <v>50</v>
      </c>
      <c r="F15" s="51">
        <v>0</v>
      </c>
      <c r="G15" s="51">
        <v>50</v>
      </c>
      <c r="H15" s="51">
        <v>0</v>
      </c>
      <c r="I15" s="51">
        <v>0</v>
      </c>
      <c r="J15" s="51">
        <v>0</v>
      </c>
      <c r="K15" s="54">
        <v>0</v>
      </c>
      <c r="L15" s="54">
        <v>0</v>
      </c>
      <c r="M15" s="30" t="s">
        <v>582</v>
      </c>
    </row>
    <row r="16" spans="1:14" s="5" customFormat="1" ht="75.75" customHeight="1">
      <c r="A16" s="213"/>
      <c r="B16" s="206"/>
      <c r="C16" s="206"/>
      <c r="D16" s="51">
        <v>2015</v>
      </c>
      <c r="E16" s="51">
        <v>750</v>
      </c>
      <c r="F16" s="51">
        <v>0</v>
      </c>
      <c r="G16" s="51">
        <v>750</v>
      </c>
      <c r="H16" s="51">
        <v>0</v>
      </c>
      <c r="I16" s="51">
        <v>0</v>
      </c>
      <c r="J16" s="51">
        <v>0</v>
      </c>
      <c r="K16" s="54">
        <v>0</v>
      </c>
      <c r="L16" s="54">
        <v>0</v>
      </c>
      <c r="M16" s="31" t="s">
        <v>725</v>
      </c>
    </row>
    <row r="17" spans="1:13" s="5" customFormat="1" ht="85.5" customHeight="1">
      <c r="A17" s="211" t="s">
        <v>71</v>
      </c>
      <c r="B17" s="205" t="s">
        <v>808</v>
      </c>
      <c r="C17" s="205" t="s">
        <v>52</v>
      </c>
      <c r="D17" s="51" t="s">
        <v>809</v>
      </c>
      <c r="E17" s="51">
        <f>E18</f>
        <v>100</v>
      </c>
      <c r="F17" s="51">
        <f t="shared" ref="F17:L17" si="5">F18</f>
        <v>0</v>
      </c>
      <c r="G17" s="51">
        <f t="shared" si="5"/>
        <v>100</v>
      </c>
      <c r="H17" s="51">
        <f t="shared" si="5"/>
        <v>0</v>
      </c>
      <c r="I17" s="51">
        <f t="shared" si="5"/>
        <v>0</v>
      </c>
      <c r="J17" s="51">
        <f t="shared" si="5"/>
        <v>0</v>
      </c>
      <c r="K17" s="51">
        <f t="shared" si="5"/>
        <v>0</v>
      </c>
      <c r="L17" s="51">
        <f t="shared" si="5"/>
        <v>0</v>
      </c>
      <c r="M17" s="173"/>
    </row>
    <row r="18" spans="1:13" s="5" customFormat="1" ht="85.5" customHeight="1">
      <c r="A18" s="213"/>
      <c r="B18" s="206"/>
      <c r="C18" s="206"/>
      <c r="D18" s="51">
        <v>2016</v>
      </c>
      <c r="E18" s="51">
        <v>100</v>
      </c>
      <c r="F18" s="51">
        <v>0</v>
      </c>
      <c r="G18" s="51">
        <v>100</v>
      </c>
      <c r="H18" s="51">
        <v>0</v>
      </c>
      <c r="I18" s="51">
        <v>0</v>
      </c>
      <c r="J18" s="51">
        <v>0</v>
      </c>
      <c r="K18" s="54">
        <v>0</v>
      </c>
      <c r="L18" s="54">
        <v>0</v>
      </c>
      <c r="M18" s="173" t="s">
        <v>837</v>
      </c>
    </row>
    <row r="19" spans="1:13" s="5" customFormat="1" ht="52.5" customHeight="1">
      <c r="A19" s="211" t="s">
        <v>82</v>
      </c>
      <c r="B19" s="205" t="s">
        <v>810</v>
      </c>
      <c r="C19" s="205" t="s">
        <v>811</v>
      </c>
      <c r="D19" s="51" t="s">
        <v>809</v>
      </c>
      <c r="E19" s="51">
        <f>E20</f>
        <v>100</v>
      </c>
      <c r="F19" s="51">
        <f t="shared" ref="F19:L19" si="6">F20</f>
        <v>0</v>
      </c>
      <c r="G19" s="51">
        <f t="shared" si="6"/>
        <v>100</v>
      </c>
      <c r="H19" s="51">
        <f t="shared" si="6"/>
        <v>0</v>
      </c>
      <c r="I19" s="51">
        <f t="shared" si="6"/>
        <v>0</v>
      </c>
      <c r="J19" s="51">
        <f t="shared" si="6"/>
        <v>0</v>
      </c>
      <c r="K19" s="51">
        <f t="shared" si="6"/>
        <v>0</v>
      </c>
      <c r="L19" s="51">
        <f t="shared" si="6"/>
        <v>0</v>
      </c>
      <c r="M19" s="173"/>
    </row>
    <row r="20" spans="1:13" s="5" customFormat="1" ht="66" customHeight="1">
      <c r="A20" s="213"/>
      <c r="B20" s="206"/>
      <c r="C20" s="206"/>
      <c r="D20" s="51">
        <v>2016</v>
      </c>
      <c r="E20" s="51">
        <v>100</v>
      </c>
      <c r="F20" s="51">
        <v>0</v>
      </c>
      <c r="G20" s="51">
        <v>100</v>
      </c>
      <c r="H20" s="51">
        <v>0</v>
      </c>
      <c r="I20" s="51">
        <v>0</v>
      </c>
      <c r="J20" s="51">
        <v>0</v>
      </c>
      <c r="K20" s="54">
        <v>0</v>
      </c>
      <c r="L20" s="54">
        <v>0</v>
      </c>
      <c r="M20" s="173" t="s">
        <v>837</v>
      </c>
    </row>
    <row r="21" spans="1:13" s="5" customFormat="1" ht="61.5" customHeight="1">
      <c r="A21" s="211" t="s">
        <v>84</v>
      </c>
      <c r="B21" s="172" t="s">
        <v>812</v>
      </c>
      <c r="C21" s="205" t="s">
        <v>811</v>
      </c>
      <c r="D21" s="51" t="s">
        <v>809</v>
      </c>
      <c r="E21" s="51">
        <f>E22</f>
        <v>100</v>
      </c>
      <c r="F21" s="51">
        <f t="shared" ref="F21:L21" si="7">F22</f>
        <v>0</v>
      </c>
      <c r="G21" s="51">
        <f t="shared" si="7"/>
        <v>100</v>
      </c>
      <c r="H21" s="51">
        <f t="shared" si="7"/>
        <v>0</v>
      </c>
      <c r="I21" s="51">
        <f t="shared" si="7"/>
        <v>0</v>
      </c>
      <c r="J21" s="51">
        <f t="shared" si="7"/>
        <v>0</v>
      </c>
      <c r="K21" s="51">
        <f t="shared" si="7"/>
        <v>0</v>
      </c>
      <c r="L21" s="51">
        <f t="shared" si="7"/>
        <v>0</v>
      </c>
      <c r="M21" s="173"/>
    </row>
    <row r="22" spans="1:13" s="5" customFormat="1" ht="71.25" customHeight="1">
      <c r="A22" s="213"/>
      <c r="B22" s="172" t="s">
        <v>813</v>
      </c>
      <c r="C22" s="206"/>
      <c r="D22" s="51">
        <v>2016</v>
      </c>
      <c r="E22" s="51">
        <v>100</v>
      </c>
      <c r="F22" s="51">
        <v>0</v>
      </c>
      <c r="G22" s="51">
        <v>100</v>
      </c>
      <c r="H22" s="51">
        <v>0</v>
      </c>
      <c r="I22" s="51">
        <v>0</v>
      </c>
      <c r="J22" s="51">
        <v>0</v>
      </c>
      <c r="K22" s="54">
        <v>0</v>
      </c>
      <c r="L22" s="54">
        <v>0</v>
      </c>
      <c r="M22" s="173" t="s">
        <v>837</v>
      </c>
    </row>
    <row r="23" spans="1:13" s="5" customFormat="1" ht="48" customHeight="1">
      <c r="A23" s="291" t="s">
        <v>13</v>
      </c>
      <c r="B23" s="205" t="s">
        <v>12</v>
      </c>
      <c r="C23" s="55"/>
      <c r="D23" s="13" t="s">
        <v>41</v>
      </c>
      <c r="E23" s="56">
        <f>E24+E25+E26</f>
        <v>19048</v>
      </c>
      <c r="F23" s="56">
        <f t="shared" ref="F23:L23" si="8">F24+F25+F26</f>
        <v>12731</v>
      </c>
      <c r="G23" s="56">
        <f t="shared" si="8"/>
        <v>19048</v>
      </c>
      <c r="H23" s="56">
        <f t="shared" si="8"/>
        <v>12731</v>
      </c>
      <c r="I23" s="56">
        <f t="shared" si="8"/>
        <v>0</v>
      </c>
      <c r="J23" s="56">
        <f t="shared" si="8"/>
        <v>0</v>
      </c>
      <c r="K23" s="56">
        <f t="shared" si="8"/>
        <v>0</v>
      </c>
      <c r="L23" s="56">
        <f t="shared" si="8"/>
        <v>0</v>
      </c>
      <c r="M23" s="7"/>
    </row>
    <row r="24" spans="1:13" s="5" customFormat="1" ht="63" customHeight="1">
      <c r="A24" s="292"/>
      <c r="B24" s="207"/>
      <c r="C24" s="57"/>
      <c r="D24" s="58">
        <v>2013</v>
      </c>
      <c r="E24" s="56">
        <v>12632</v>
      </c>
      <c r="F24" s="13">
        <v>12632</v>
      </c>
      <c r="G24" s="13">
        <v>12632</v>
      </c>
      <c r="H24" s="13">
        <v>12632</v>
      </c>
      <c r="I24" s="59">
        <v>0</v>
      </c>
      <c r="J24" s="59">
        <v>0</v>
      </c>
      <c r="K24" s="59">
        <v>0</v>
      </c>
      <c r="L24" s="59">
        <v>0</v>
      </c>
      <c r="M24" s="7" t="s">
        <v>333</v>
      </c>
    </row>
    <row r="25" spans="1:13" s="5" customFormat="1" ht="39.75" customHeight="1">
      <c r="A25" s="292"/>
      <c r="B25" s="207"/>
      <c r="C25" s="57"/>
      <c r="D25" s="58">
        <v>2014</v>
      </c>
      <c r="E25" s="60">
        <f>E32</f>
        <v>100</v>
      </c>
      <c r="F25" s="60">
        <f t="shared" ref="F25:L25" si="9">F32</f>
        <v>99</v>
      </c>
      <c r="G25" s="60">
        <f t="shared" si="9"/>
        <v>100</v>
      </c>
      <c r="H25" s="60">
        <f t="shared" si="9"/>
        <v>99</v>
      </c>
      <c r="I25" s="60">
        <f t="shared" si="9"/>
        <v>0</v>
      </c>
      <c r="J25" s="60">
        <f t="shared" si="9"/>
        <v>0</v>
      </c>
      <c r="K25" s="60">
        <f t="shared" si="9"/>
        <v>0</v>
      </c>
      <c r="L25" s="60">
        <f t="shared" si="9"/>
        <v>0</v>
      </c>
      <c r="M25" s="30"/>
    </row>
    <row r="26" spans="1:13" s="5" customFormat="1" ht="39.75" customHeight="1">
      <c r="A26" s="293"/>
      <c r="B26" s="206"/>
      <c r="C26" s="57"/>
      <c r="D26" s="58">
        <v>2015</v>
      </c>
      <c r="E26" s="60">
        <f>E33</f>
        <v>6316</v>
      </c>
      <c r="F26" s="60">
        <f t="shared" ref="F26:L26" si="10">F33</f>
        <v>0</v>
      </c>
      <c r="G26" s="60">
        <f t="shared" si="10"/>
        <v>6316</v>
      </c>
      <c r="H26" s="60">
        <f t="shared" si="10"/>
        <v>0</v>
      </c>
      <c r="I26" s="60">
        <f t="shared" si="10"/>
        <v>0</v>
      </c>
      <c r="J26" s="60">
        <f t="shared" si="10"/>
        <v>0</v>
      </c>
      <c r="K26" s="60">
        <f t="shared" si="10"/>
        <v>0</v>
      </c>
      <c r="L26" s="60">
        <f t="shared" si="10"/>
        <v>0</v>
      </c>
      <c r="M26" s="30"/>
    </row>
    <row r="27" spans="1:13" s="5" customFormat="1" ht="40.5">
      <c r="A27" s="267" t="s">
        <v>14</v>
      </c>
      <c r="B27" s="30" t="s">
        <v>15</v>
      </c>
      <c r="C27" s="257" t="s">
        <v>17</v>
      </c>
      <c r="D27" s="285">
        <v>2013</v>
      </c>
      <c r="E27" s="269">
        <v>6316</v>
      </c>
      <c r="F27" s="269">
        <v>6316</v>
      </c>
      <c r="G27" s="269">
        <v>6316</v>
      </c>
      <c r="H27" s="269">
        <v>63.16</v>
      </c>
      <c r="I27" s="276">
        <v>0</v>
      </c>
      <c r="J27" s="276">
        <v>0</v>
      </c>
      <c r="K27" s="276">
        <v>0</v>
      </c>
      <c r="L27" s="276">
        <v>0</v>
      </c>
      <c r="M27" s="208" t="s">
        <v>334</v>
      </c>
    </row>
    <row r="28" spans="1:13" s="5" customFormat="1" ht="39.75" customHeight="1">
      <c r="A28" s="268"/>
      <c r="B28" s="61" t="s">
        <v>16</v>
      </c>
      <c r="C28" s="261"/>
      <c r="D28" s="286"/>
      <c r="E28" s="270"/>
      <c r="F28" s="270"/>
      <c r="G28" s="270"/>
      <c r="H28" s="270"/>
      <c r="I28" s="277"/>
      <c r="J28" s="277"/>
      <c r="K28" s="277"/>
      <c r="L28" s="277"/>
      <c r="M28" s="210"/>
    </row>
    <row r="29" spans="1:13" s="5" customFormat="1" ht="40.5">
      <c r="A29" s="267" t="s">
        <v>18</v>
      </c>
      <c r="B29" s="62" t="s">
        <v>19</v>
      </c>
      <c r="C29" s="257" t="s">
        <v>21</v>
      </c>
      <c r="D29" s="285">
        <v>2013</v>
      </c>
      <c r="E29" s="269">
        <v>6316</v>
      </c>
      <c r="F29" s="269">
        <v>6316</v>
      </c>
      <c r="G29" s="269">
        <v>6316</v>
      </c>
      <c r="H29" s="269">
        <v>6316</v>
      </c>
      <c r="I29" s="276">
        <v>0</v>
      </c>
      <c r="J29" s="276">
        <v>0</v>
      </c>
      <c r="K29" s="276">
        <v>0</v>
      </c>
      <c r="L29" s="276">
        <v>0</v>
      </c>
      <c r="M29" s="208" t="s">
        <v>335</v>
      </c>
    </row>
    <row r="30" spans="1:13" s="5" customFormat="1" ht="28.5" customHeight="1">
      <c r="A30" s="268"/>
      <c r="B30" s="61" t="s">
        <v>20</v>
      </c>
      <c r="C30" s="261"/>
      <c r="D30" s="286"/>
      <c r="E30" s="270"/>
      <c r="F30" s="270"/>
      <c r="G30" s="270"/>
      <c r="H30" s="270"/>
      <c r="I30" s="277"/>
      <c r="J30" s="277"/>
      <c r="K30" s="277"/>
      <c r="L30" s="277"/>
      <c r="M30" s="210"/>
    </row>
    <row r="31" spans="1:13" s="5" customFormat="1" ht="28.5" customHeight="1">
      <c r="A31" s="279" t="s">
        <v>46</v>
      </c>
      <c r="B31" s="205" t="s">
        <v>19</v>
      </c>
      <c r="C31" s="205" t="s">
        <v>445</v>
      </c>
      <c r="D31" s="56" t="s">
        <v>41</v>
      </c>
      <c r="E31" s="63">
        <f>E32+E33</f>
        <v>6416</v>
      </c>
      <c r="F31" s="63">
        <f t="shared" ref="F31:L31" si="11">F32+F33</f>
        <v>99</v>
      </c>
      <c r="G31" s="63">
        <f t="shared" si="11"/>
        <v>6416</v>
      </c>
      <c r="H31" s="63">
        <f t="shared" si="11"/>
        <v>99</v>
      </c>
      <c r="I31" s="63">
        <f t="shared" si="11"/>
        <v>0</v>
      </c>
      <c r="J31" s="63">
        <f t="shared" si="11"/>
        <v>0</v>
      </c>
      <c r="K31" s="63">
        <f t="shared" si="11"/>
        <v>0</v>
      </c>
      <c r="L31" s="63">
        <f t="shared" si="11"/>
        <v>0</v>
      </c>
      <c r="M31" s="64"/>
    </row>
    <row r="32" spans="1:13" s="5" customFormat="1" ht="55.5" customHeight="1">
      <c r="A32" s="280"/>
      <c r="B32" s="207"/>
      <c r="C32" s="207"/>
      <c r="D32" s="65">
        <v>2014</v>
      </c>
      <c r="E32" s="66">
        <v>100</v>
      </c>
      <c r="F32" s="66">
        <v>99</v>
      </c>
      <c r="G32" s="66">
        <v>100</v>
      </c>
      <c r="H32" s="66">
        <v>99</v>
      </c>
      <c r="I32" s="67">
        <v>0</v>
      </c>
      <c r="J32" s="67">
        <v>0</v>
      </c>
      <c r="K32" s="67">
        <v>0</v>
      </c>
      <c r="L32" s="67"/>
      <c r="M32" s="31" t="s">
        <v>583</v>
      </c>
    </row>
    <row r="33" spans="1:13" s="5" customFormat="1" ht="81" customHeight="1">
      <c r="A33" s="281"/>
      <c r="B33" s="206"/>
      <c r="C33" s="206"/>
      <c r="D33" s="65">
        <v>2015</v>
      </c>
      <c r="E33" s="66">
        <v>6316</v>
      </c>
      <c r="F33" s="66">
        <v>0</v>
      </c>
      <c r="G33" s="66">
        <v>6316</v>
      </c>
      <c r="H33" s="66">
        <v>0</v>
      </c>
      <c r="I33" s="67">
        <v>0</v>
      </c>
      <c r="J33" s="67">
        <v>0</v>
      </c>
      <c r="K33" s="67">
        <v>0</v>
      </c>
      <c r="L33" s="67">
        <v>0</v>
      </c>
      <c r="M33" s="31" t="s">
        <v>726</v>
      </c>
    </row>
    <row r="34" spans="1:13" s="5" customFormat="1" ht="69.75" customHeight="1">
      <c r="A34" s="53">
        <v>3</v>
      </c>
      <c r="B34" s="205" t="s">
        <v>23</v>
      </c>
      <c r="C34" s="208" t="s">
        <v>24</v>
      </c>
      <c r="D34" s="14" t="s">
        <v>41</v>
      </c>
      <c r="E34" s="13">
        <f>E35+E36+E37+E38</f>
        <v>221839.5</v>
      </c>
      <c r="F34" s="13">
        <f t="shared" ref="F34:L34" si="12">F35+F36+F37+F38</f>
        <v>28247.970000000005</v>
      </c>
      <c r="G34" s="13">
        <f t="shared" si="12"/>
        <v>211839.4</v>
      </c>
      <c r="H34" s="13">
        <f t="shared" si="12"/>
        <v>24761.199999999997</v>
      </c>
      <c r="I34" s="13">
        <f t="shared" si="12"/>
        <v>0</v>
      </c>
      <c r="J34" s="13">
        <f t="shared" si="12"/>
        <v>0</v>
      </c>
      <c r="K34" s="13">
        <f t="shared" si="12"/>
        <v>10000</v>
      </c>
      <c r="L34" s="13">
        <f t="shared" si="12"/>
        <v>3486.77</v>
      </c>
      <c r="M34" s="7"/>
    </row>
    <row r="35" spans="1:13" s="5" customFormat="1" ht="37.5" customHeight="1">
      <c r="A35" s="68"/>
      <c r="B35" s="207"/>
      <c r="C35" s="209"/>
      <c r="D35" s="14">
        <v>2013</v>
      </c>
      <c r="E35" s="13">
        <f>G35+K35</f>
        <v>14855.6</v>
      </c>
      <c r="F35" s="14">
        <v>14234.1</v>
      </c>
      <c r="G35" s="56">
        <v>12855.6</v>
      </c>
      <c r="H35" s="14">
        <v>12833.8</v>
      </c>
      <c r="I35" s="69">
        <v>0</v>
      </c>
      <c r="J35" s="69">
        <v>0</v>
      </c>
      <c r="K35" s="69">
        <v>2000</v>
      </c>
      <c r="L35" s="69">
        <v>1400.3</v>
      </c>
      <c r="M35" s="7"/>
    </row>
    <row r="36" spans="1:13" s="5" customFormat="1" ht="41.25" customHeight="1">
      <c r="A36" s="68"/>
      <c r="B36" s="207"/>
      <c r="C36" s="209"/>
      <c r="D36" s="14">
        <v>2014</v>
      </c>
      <c r="E36" s="13">
        <f t="shared" ref="E36:L36" si="13">E42+E47+E61+E63+E66+E73+E85+E88</f>
        <v>33613.9</v>
      </c>
      <c r="F36" s="13">
        <f t="shared" si="13"/>
        <v>1680.6000000000001</v>
      </c>
      <c r="G36" s="13">
        <f t="shared" si="13"/>
        <v>31613.8</v>
      </c>
      <c r="H36" s="13">
        <f t="shared" si="13"/>
        <v>1423.4</v>
      </c>
      <c r="I36" s="13">
        <f t="shared" si="13"/>
        <v>0</v>
      </c>
      <c r="J36" s="13">
        <f t="shared" si="13"/>
        <v>0</v>
      </c>
      <c r="K36" s="13">
        <f t="shared" si="13"/>
        <v>2000</v>
      </c>
      <c r="L36" s="13">
        <f t="shared" si="13"/>
        <v>257.2</v>
      </c>
      <c r="M36" s="7"/>
    </row>
    <row r="37" spans="1:13" s="5" customFormat="1" ht="60.75" customHeight="1">
      <c r="A37" s="68"/>
      <c r="B37" s="207"/>
      <c r="C37" s="209"/>
      <c r="D37" s="14">
        <v>2015</v>
      </c>
      <c r="E37" s="13">
        <f t="shared" ref="E37:L37" si="14">E43+E48+E51+E53+E64+E67+E68+E70+E74+E76+E79+E82+E86+E89+E91+E94</f>
        <v>114000</v>
      </c>
      <c r="F37" s="13">
        <f t="shared" si="14"/>
        <v>11021.070000000002</v>
      </c>
      <c r="G37" s="13">
        <f t="shared" si="14"/>
        <v>110000</v>
      </c>
      <c r="H37" s="13">
        <f t="shared" si="14"/>
        <v>9973.4</v>
      </c>
      <c r="I37" s="13">
        <f t="shared" si="14"/>
        <v>0</v>
      </c>
      <c r="J37" s="13">
        <f t="shared" si="14"/>
        <v>0</v>
      </c>
      <c r="K37" s="13">
        <f t="shared" si="14"/>
        <v>4000</v>
      </c>
      <c r="L37" s="13">
        <f t="shared" si="14"/>
        <v>1047.67</v>
      </c>
      <c r="M37" s="7"/>
    </row>
    <row r="38" spans="1:13" s="5" customFormat="1" ht="60.75" customHeight="1">
      <c r="A38" s="179"/>
      <c r="B38" s="206"/>
      <c r="C38" s="210"/>
      <c r="D38" s="14">
        <v>2016</v>
      </c>
      <c r="E38" s="13">
        <f t="shared" ref="E38:L38" si="15">E44+E49+E52+E54+E55+E56+E57+E58+E71+E77+E80+E83+E92+E95</f>
        <v>59370</v>
      </c>
      <c r="F38" s="13">
        <f t="shared" si="15"/>
        <v>1312.2</v>
      </c>
      <c r="G38" s="13">
        <f t="shared" si="15"/>
        <v>57370</v>
      </c>
      <c r="H38" s="13">
        <f t="shared" si="15"/>
        <v>530.6</v>
      </c>
      <c r="I38" s="13">
        <f t="shared" si="15"/>
        <v>0</v>
      </c>
      <c r="J38" s="13">
        <f t="shared" si="15"/>
        <v>0</v>
      </c>
      <c r="K38" s="13">
        <f t="shared" si="15"/>
        <v>2000</v>
      </c>
      <c r="L38" s="13">
        <f t="shared" si="15"/>
        <v>781.6</v>
      </c>
      <c r="M38" s="7"/>
    </row>
    <row r="39" spans="1:13" s="5" customFormat="1" ht="92.25" customHeight="1">
      <c r="A39" s="70" t="s">
        <v>26</v>
      </c>
      <c r="B39" s="21" t="s">
        <v>27</v>
      </c>
      <c r="C39" s="7" t="s">
        <v>24</v>
      </c>
      <c r="D39" s="14">
        <v>2013</v>
      </c>
      <c r="E39" s="13">
        <v>6000</v>
      </c>
      <c r="F39" s="13">
        <v>5955.9</v>
      </c>
      <c r="G39" s="13">
        <v>6000</v>
      </c>
      <c r="H39" s="13">
        <v>5955.9</v>
      </c>
      <c r="I39" s="59">
        <v>0</v>
      </c>
      <c r="J39" s="59">
        <v>0</v>
      </c>
      <c r="K39" s="59">
        <v>0</v>
      </c>
      <c r="L39" s="59">
        <v>0</v>
      </c>
      <c r="M39" s="7" t="s">
        <v>336</v>
      </c>
    </row>
    <row r="40" spans="1:13" s="5" customFormat="1" ht="55.5" customHeight="1">
      <c r="A40" s="211" t="s">
        <v>25</v>
      </c>
      <c r="B40" s="208" t="s">
        <v>28</v>
      </c>
      <c r="C40" s="208" t="s">
        <v>24</v>
      </c>
      <c r="D40" s="14" t="s">
        <v>41</v>
      </c>
      <c r="E40" s="13">
        <f>E41+E42+E43+E44</f>
        <v>46390</v>
      </c>
      <c r="F40" s="13">
        <f t="shared" ref="F40:L40" si="16">F41+F42+F43+F44</f>
        <v>11183.6</v>
      </c>
      <c r="G40" s="13">
        <f t="shared" si="16"/>
        <v>41390</v>
      </c>
      <c r="H40" s="13">
        <f t="shared" si="16"/>
        <v>8806.7000000000007</v>
      </c>
      <c r="I40" s="13">
        <f t="shared" si="16"/>
        <v>0</v>
      </c>
      <c r="J40" s="13">
        <f t="shared" si="16"/>
        <v>0</v>
      </c>
      <c r="K40" s="13">
        <f t="shared" si="16"/>
        <v>5000</v>
      </c>
      <c r="L40" s="13">
        <f t="shared" si="16"/>
        <v>2376.9</v>
      </c>
      <c r="M40" s="7"/>
    </row>
    <row r="41" spans="1:13" s="5" customFormat="1" ht="172.5" customHeight="1">
      <c r="A41" s="212"/>
      <c r="B41" s="209"/>
      <c r="C41" s="209"/>
      <c r="D41" s="14">
        <v>2013</v>
      </c>
      <c r="E41" s="13">
        <v>5200</v>
      </c>
      <c r="F41" s="13">
        <v>4600.3</v>
      </c>
      <c r="G41" s="13">
        <v>3200</v>
      </c>
      <c r="H41" s="13">
        <v>3200</v>
      </c>
      <c r="I41" s="59">
        <v>0</v>
      </c>
      <c r="J41" s="59">
        <v>0</v>
      </c>
      <c r="K41" s="59">
        <v>2000</v>
      </c>
      <c r="L41" s="59">
        <v>1400.3</v>
      </c>
      <c r="M41" s="7" t="s">
        <v>337</v>
      </c>
    </row>
    <row r="42" spans="1:13" s="5" customFormat="1" ht="273" customHeight="1">
      <c r="A42" s="212"/>
      <c r="B42" s="209"/>
      <c r="C42" s="209"/>
      <c r="D42" s="14">
        <v>2014</v>
      </c>
      <c r="E42" s="13">
        <v>4120</v>
      </c>
      <c r="F42" s="13">
        <v>1536.9</v>
      </c>
      <c r="G42" s="13">
        <v>3120</v>
      </c>
      <c r="H42" s="13">
        <v>1423.4</v>
      </c>
      <c r="I42" s="59">
        <v>0</v>
      </c>
      <c r="J42" s="59">
        <v>0</v>
      </c>
      <c r="K42" s="59">
        <v>1000</v>
      </c>
      <c r="L42" s="59">
        <v>113.5</v>
      </c>
      <c r="M42" s="7" t="s">
        <v>584</v>
      </c>
    </row>
    <row r="43" spans="1:13" s="5" customFormat="1" ht="42.75" customHeight="1">
      <c r="A43" s="212"/>
      <c r="B43" s="209"/>
      <c r="C43" s="209"/>
      <c r="D43" s="14">
        <v>2015</v>
      </c>
      <c r="E43" s="13">
        <v>18460</v>
      </c>
      <c r="F43" s="13">
        <v>4264.8</v>
      </c>
      <c r="G43" s="13">
        <v>17460</v>
      </c>
      <c r="H43" s="13">
        <v>4183.3</v>
      </c>
      <c r="I43" s="59">
        <v>0</v>
      </c>
      <c r="J43" s="59">
        <v>0</v>
      </c>
      <c r="K43" s="59">
        <v>1000</v>
      </c>
      <c r="L43" s="59">
        <v>81.5</v>
      </c>
      <c r="M43" s="7"/>
    </row>
    <row r="44" spans="1:13" s="5" customFormat="1" ht="150.75" customHeight="1">
      <c r="A44" s="213"/>
      <c r="B44" s="210"/>
      <c r="C44" s="210"/>
      <c r="D44" s="14">
        <v>2016</v>
      </c>
      <c r="E44" s="13">
        <v>18610</v>
      </c>
      <c r="F44" s="13">
        <v>781.6</v>
      </c>
      <c r="G44" s="13">
        <v>17610</v>
      </c>
      <c r="H44" s="13">
        <v>0</v>
      </c>
      <c r="I44" s="59">
        <v>0</v>
      </c>
      <c r="J44" s="59">
        <v>0</v>
      </c>
      <c r="K44" s="59">
        <v>1000</v>
      </c>
      <c r="L44" s="59">
        <v>781.6</v>
      </c>
      <c r="M44" s="7" t="s">
        <v>838</v>
      </c>
    </row>
    <row r="45" spans="1:13" s="5" customFormat="1" ht="33.75" customHeight="1">
      <c r="A45" s="211" t="s">
        <v>29</v>
      </c>
      <c r="B45" s="208" t="s">
        <v>28</v>
      </c>
      <c r="C45" s="208" t="s">
        <v>24</v>
      </c>
      <c r="D45" s="14" t="s">
        <v>41</v>
      </c>
      <c r="E45" s="13">
        <f>E46+E47+E48+E49</f>
        <v>14541.1</v>
      </c>
      <c r="F45" s="13">
        <f t="shared" ref="F45:L45" si="17">F46+F47+F48+F49</f>
        <v>6840.5700000000006</v>
      </c>
      <c r="G45" s="13">
        <f t="shared" si="17"/>
        <v>11541.1</v>
      </c>
      <c r="H45" s="13">
        <f t="shared" si="17"/>
        <v>5730.7000000000007</v>
      </c>
      <c r="I45" s="13">
        <f t="shared" si="17"/>
        <v>0</v>
      </c>
      <c r="J45" s="13">
        <f t="shared" si="17"/>
        <v>0</v>
      </c>
      <c r="K45" s="13">
        <f t="shared" si="17"/>
        <v>3000</v>
      </c>
      <c r="L45" s="13">
        <f t="shared" si="17"/>
        <v>1109.8699999999999</v>
      </c>
      <c r="M45" s="7"/>
    </row>
    <row r="46" spans="1:13" s="5" customFormat="1" ht="93.75" customHeight="1">
      <c r="A46" s="212"/>
      <c r="B46" s="209"/>
      <c r="C46" s="209"/>
      <c r="D46" s="14">
        <v>2013</v>
      </c>
      <c r="E46" s="13">
        <v>1541.1</v>
      </c>
      <c r="F46" s="13">
        <v>1541.1</v>
      </c>
      <c r="G46" s="13">
        <v>1541.1</v>
      </c>
      <c r="H46" s="13">
        <v>1541.1</v>
      </c>
      <c r="I46" s="59">
        <v>0</v>
      </c>
      <c r="J46" s="59">
        <v>0</v>
      </c>
      <c r="K46" s="59">
        <v>0</v>
      </c>
      <c r="L46" s="59">
        <v>0</v>
      </c>
      <c r="M46" s="7" t="s">
        <v>338</v>
      </c>
    </row>
    <row r="47" spans="1:13" s="5" customFormat="1" ht="111.75" customHeight="1">
      <c r="A47" s="212"/>
      <c r="B47" s="209"/>
      <c r="C47" s="209"/>
      <c r="D47" s="14">
        <v>2014</v>
      </c>
      <c r="E47" s="13">
        <v>1000</v>
      </c>
      <c r="F47" s="13">
        <v>143.69999999999999</v>
      </c>
      <c r="G47" s="13">
        <v>0</v>
      </c>
      <c r="H47" s="13">
        <v>0</v>
      </c>
      <c r="I47" s="59">
        <v>0</v>
      </c>
      <c r="J47" s="59">
        <v>0</v>
      </c>
      <c r="K47" s="59">
        <v>1000</v>
      </c>
      <c r="L47" s="59">
        <v>143.69999999999999</v>
      </c>
      <c r="M47" s="7" t="s">
        <v>585</v>
      </c>
    </row>
    <row r="48" spans="1:13" s="5" customFormat="1" ht="162" customHeight="1">
      <c r="A48" s="212"/>
      <c r="B48" s="209"/>
      <c r="C48" s="209"/>
      <c r="D48" s="14">
        <v>2015</v>
      </c>
      <c r="E48" s="13">
        <v>6000</v>
      </c>
      <c r="F48" s="13">
        <v>4625.17</v>
      </c>
      <c r="G48" s="13">
        <v>5000</v>
      </c>
      <c r="H48" s="13">
        <v>3659</v>
      </c>
      <c r="I48" s="59">
        <v>0</v>
      </c>
      <c r="J48" s="59">
        <v>0</v>
      </c>
      <c r="K48" s="59">
        <v>1000</v>
      </c>
      <c r="L48" s="59">
        <v>966.17</v>
      </c>
      <c r="M48" s="7" t="s">
        <v>800</v>
      </c>
    </row>
    <row r="49" spans="1:13" s="5" customFormat="1" ht="161.25" customHeight="1">
      <c r="A49" s="213"/>
      <c r="B49" s="210"/>
      <c r="C49" s="210"/>
      <c r="D49" s="14">
        <v>2016</v>
      </c>
      <c r="E49" s="13">
        <v>6000</v>
      </c>
      <c r="F49" s="13">
        <v>530.6</v>
      </c>
      <c r="G49" s="13">
        <v>5000</v>
      </c>
      <c r="H49" s="13">
        <v>530.6</v>
      </c>
      <c r="I49" s="59">
        <v>0</v>
      </c>
      <c r="J49" s="59">
        <v>0</v>
      </c>
      <c r="K49" s="59">
        <v>1000</v>
      </c>
      <c r="L49" s="59">
        <v>0</v>
      </c>
      <c r="M49" s="7" t="s">
        <v>839</v>
      </c>
    </row>
    <row r="50" spans="1:13" s="5" customFormat="1" ht="54" customHeight="1">
      <c r="A50" s="211" t="s">
        <v>213</v>
      </c>
      <c r="B50" s="208" t="s">
        <v>636</v>
      </c>
      <c r="C50" s="208" t="s">
        <v>24</v>
      </c>
      <c r="D50" s="14" t="s">
        <v>41</v>
      </c>
      <c r="E50" s="13">
        <f t="shared" ref="E50:L50" si="18">E51+E52</f>
        <v>4000</v>
      </c>
      <c r="F50" s="13">
        <f t="shared" si="18"/>
        <v>2080.6</v>
      </c>
      <c r="G50" s="13">
        <f t="shared" si="18"/>
        <v>4000</v>
      </c>
      <c r="H50" s="13">
        <f t="shared" si="18"/>
        <v>2080.6</v>
      </c>
      <c r="I50" s="13">
        <f t="shared" si="18"/>
        <v>0</v>
      </c>
      <c r="J50" s="13">
        <f t="shared" si="18"/>
        <v>0</v>
      </c>
      <c r="K50" s="13">
        <f t="shared" si="18"/>
        <v>0</v>
      </c>
      <c r="L50" s="13">
        <f t="shared" si="18"/>
        <v>0</v>
      </c>
      <c r="M50" s="7"/>
    </row>
    <row r="51" spans="1:13" s="5" customFormat="1" ht="60" customHeight="1">
      <c r="A51" s="212"/>
      <c r="B51" s="209"/>
      <c r="C51" s="209"/>
      <c r="D51" s="14">
        <v>2015</v>
      </c>
      <c r="E51" s="13">
        <v>2000</v>
      </c>
      <c r="F51" s="13">
        <v>2080.6</v>
      </c>
      <c r="G51" s="13">
        <v>2000</v>
      </c>
      <c r="H51" s="13">
        <v>2080.6</v>
      </c>
      <c r="I51" s="59">
        <v>0</v>
      </c>
      <c r="J51" s="59">
        <v>0</v>
      </c>
      <c r="K51" s="59">
        <v>0</v>
      </c>
      <c r="L51" s="69">
        <v>0</v>
      </c>
      <c r="M51" s="7" t="s">
        <v>727</v>
      </c>
    </row>
    <row r="52" spans="1:13" s="5" customFormat="1" ht="60" customHeight="1">
      <c r="A52" s="213"/>
      <c r="B52" s="210"/>
      <c r="C52" s="210"/>
      <c r="D52" s="14">
        <v>2016</v>
      </c>
      <c r="E52" s="13">
        <v>2000</v>
      </c>
      <c r="F52" s="13">
        <v>0</v>
      </c>
      <c r="G52" s="13">
        <v>2000</v>
      </c>
      <c r="H52" s="13">
        <v>0</v>
      </c>
      <c r="I52" s="59">
        <v>0</v>
      </c>
      <c r="J52" s="59">
        <v>0</v>
      </c>
      <c r="K52" s="59">
        <v>0</v>
      </c>
      <c r="L52" s="69">
        <v>0</v>
      </c>
      <c r="M52" s="7" t="s">
        <v>840</v>
      </c>
    </row>
    <row r="53" spans="1:13" s="5" customFormat="1" ht="97.5" customHeight="1">
      <c r="A53" s="211" t="s">
        <v>215</v>
      </c>
      <c r="B53" s="208" t="s">
        <v>637</v>
      </c>
      <c r="C53" s="208" t="s">
        <v>21</v>
      </c>
      <c r="D53" s="14">
        <v>2015</v>
      </c>
      <c r="E53" s="13">
        <v>390</v>
      </c>
      <c r="F53" s="13">
        <v>0</v>
      </c>
      <c r="G53" s="13">
        <v>390</v>
      </c>
      <c r="H53" s="13">
        <v>0</v>
      </c>
      <c r="I53" s="59">
        <v>0</v>
      </c>
      <c r="J53" s="59">
        <v>0</v>
      </c>
      <c r="K53" s="59">
        <v>0</v>
      </c>
      <c r="L53" s="69">
        <v>0</v>
      </c>
      <c r="M53" s="7" t="s">
        <v>728</v>
      </c>
    </row>
    <row r="54" spans="1:13" s="5" customFormat="1" ht="93.75" customHeight="1">
      <c r="A54" s="213"/>
      <c r="B54" s="210"/>
      <c r="C54" s="210"/>
      <c r="D54" s="14">
        <v>2016</v>
      </c>
      <c r="E54" s="13">
        <v>9373</v>
      </c>
      <c r="F54" s="13">
        <v>0</v>
      </c>
      <c r="G54" s="13">
        <v>9373</v>
      </c>
      <c r="H54" s="13">
        <v>0</v>
      </c>
      <c r="I54" s="59">
        <v>0</v>
      </c>
      <c r="J54" s="59">
        <v>0</v>
      </c>
      <c r="K54" s="59">
        <v>0</v>
      </c>
      <c r="L54" s="69">
        <v>0</v>
      </c>
      <c r="M54" s="7" t="s">
        <v>841</v>
      </c>
    </row>
    <row r="55" spans="1:13" s="5" customFormat="1" ht="114" customHeight="1">
      <c r="A55" s="171" t="s">
        <v>293</v>
      </c>
      <c r="B55" s="169" t="s">
        <v>814</v>
      </c>
      <c r="C55" s="169" t="s">
        <v>52</v>
      </c>
      <c r="D55" s="14">
        <v>2016</v>
      </c>
      <c r="E55" s="13">
        <v>100</v>
      </c>
      <c r="F55" s="13">
        <v>0</v>
      </c>
      <c r="G55" s="13">
        <v>100</v>
      </c>
      <c r="H55" s="13">
        <v>0</v>
      </c>
      <c r="I55" s="59">
        <v>0</v>
      </c>
      <c r="J55" s="59">
        <v>0</v>
      </c>
      <c r="K55" s="59">
        <v>0</v>
      </c>
      <c r="L55" s="69">
        <v>0</v>
      </c>
      <c r="M55" s="7" t="s">
        <v>841</v>
      </c>
    </row>
    <row r="56" spans="1:13" s="5" customFormat="1" ht="114" customHeight="1">
      <c r="A56" s="100" t="s">
        <v>294</v>
      </c>
      <c r="B56" s="64" t="s">
        <v>815</v>
      </c>
      <c r="C56" s="64" t="s">
        <v>21</v>
      </c>
      <c r="D56" s="14">
        <v>2016</v>
      </c>
      <c r="E56" s="13">
        <v>100</v>
      </c>
      <c r="F56" s="13">
        <v>0</v>
      </c>
      <c r="G56" s="13">
        <v>100</v>
      </c>
      <c r="H56" s="13">
        <v>0</v>
      </c>
      <c r="I56" s="59">
        <v>0</v>
      </c>
      <c r="J56" s="59">
        <v>0</v>
      </c>
      <c r="K56" s="59">
        <v>0</v>
      </c>
      <c r="L56" s="69">
        <v>0</v>
      </c>
      <c r="M56" s="7" t="s">
        <v>841</v>
      </c>
    </row>
    <row r="57" spans="1:13" s="5" customFormat="1" ht="114" customHeight="1">
      <c r="A57" s="170" t="s">
        <v>816</v>
      </c>
      <c r="B57" s="168" t="s">
        <v>817</v>
      </c>
      <c r="C57" s="168" t="s">
        <v>53</v>
      </c>
      <c r="D57" s="14">
        <v>2016</v>
      </c>
      <c r="E57" s="13">
        <v>200</v>
      </c>
      <c r="F57" s="13">
        <v>0</v>
      </c>
      <c r="G57" s="13">
        <v>200</v>
      </c>
      <c r="H57" s="13">
        <v>0</v>
      </c>
      <c r="I57" s="59">
        <v>0</v>
      </c>
      <c r="J57" s="59">
        <v>0</v>
      </c>
      <c r="K57" s="59">
        <v>0</v>
      </c>
      <c r="L57" s="69">
        <v>0</v>
      </c>
      <c r="M57" s="7" t="s">
        <v>841</v>
      </c>
    </row>
    <row r="58" spans="1:13" s="5" customFormat="1" ht="114" customHeight="1">
      <c r="A58" s="170" t="s">
        <v>818</v>
      </c>
      <c r="B58" s="168" t="s">
        <v>819</v>
      </c>
      <c r="C58" s="168" t="s">
        <v>54</v>
      </c>
      <c r="D58" s="14">
        <v>2016</v>
      </c>
      <c r="E58" s="13">
        <v>100</v>
      </c>
      <c r="F58" s="13">
        <v>0</v>
      </c>
      <c r="G58" s="13">
        <v>100</v>
      </c>
      <c r="H58" s="13">
        <v>0</v>
      </c>
      <c r="I58" s="59">
        <v>0</v>
      </c>
      <c r="J58" s="59">
        <v>0</v>
      </c>
      <c r="K58" s="59">
        <v>0</v>
      </c>
      <c r="L58" s="69">
        <v>0</v>
      </c>
      <c r="M58" s="7" t="s">
        <v>841</v>
      </c>
    </row>
    <row r="59" spans="1:13" s="5" customFormat="1" ht="63" customHeight="1">
      <c r="A59" s="214" t="s">
        <v>30</v>
      </c>
      <c r="B59" s="208" t="s">
        <v>31</v>
      </c>
      <c r="C59" s="208" t="s">
        <v>24</v>
      </c>
      <c r="D59" s="14" t="s">
        <v>41</v>
      </c>
      <c r="E59" s="13">
        <f>E60+E61</f>
        <v>30072.400000000001</v>
      </c>
      <c r="F59" s="13">
        <f t="shared" ref="F59:L59" si="19">F60+F61</f>
        <v>2136.8000000000002</v>
      </c>
      <c r="G59" s="13">
        <f t="shared" si="19"/>
        <v>30072.3</v>
      </c>
      <c r="H59" s="13">
        <f t="shared" si="19"/>
        <v>2136.8000000000002</v>
      </c>
      <c r="I59" s="13">
        <f t="shared" si="19"/>
        <v>0</v>
      </c>
      <c r="J59" s="13">
        <f t="shared" si="19"/>
        <v>0</v>
      </c>
      <c r="K59" s="13">
        <f t="shared" si="19"/>
        <v>0</v>
      </c>
      <c r="L59" s="13">
        <f t="shared" si="19"/>
        <v>0</v>
      </c>
      <c r="M59" s="7"/>
    </row>
    <row r="60" spans="1:13" s="5" customFormat="1" ht="81" customHeight="1">
      <c r="A60" s="215"/>
      <c r="B60" s="209"/>
      <c r="C60" s="209"/>
      <c r="D60" s="14">
        <v>2013</v>
      </c>
      <c r="E60" s="56">
        <v>2114.5</v>
      </c>
      <c r="F60" s="13">
        <v>2136.8000000000002</v>
      </c>
      <c r="G60" s="13">
        <v>2114.5</v>
      </c>
      <c r="H60" s="13">
        <v>2136.8000000000002</v>
      </c>
      <c r="I60" s="59">
        <v>0</v>
      </c>
      <c r="J60" s="59">
        <v>0</v>
      </c>
      <c r="K60" s="59">
        <v>0</v>
      </c>
      <c r="L60" s="59">
        <v>0</v>
      </c>
      <c r="M60" s="7" t="s">
        <v>339</v>
      </c>
    </row>
    <row r="61" spans="1:13" s="5" customFormat="1" ht="57.75" customHeight="1">
      <c r="A61" s="216"/>
      <c r="B61" s="210"/>
      <c r="C61" s="210"/>
      <c r="D61" s="14">
        <v>2014</v>
      </c>
      <c r="E61" s="56">
        <v>27957.9</v>
      </c>
      <c r="F61" s="13">
        <v>0</v>
      </c>
      <c r="G61" s="13">
        <v>27957.8</v>
      </c>
      <c r="H61" s="13">
        <v>0</v>
      </c>
      <c r="I61" s="59">
        <v>0</v>
      </c>
      <c r="J61" s="59">
        <v>0</v>
      </c>
      <c r="K61" s="59">
        <v>0</v>
      </c>
      <c r="L61" s="59">
        <v>0</v>
      </c>
      <c r="M61" s="7" t="s">
        <v>586</v>
      </c>
    </row>
    <row r="62" spans="1:13" s="5" customFormat="1" ht="47.25" customHeight="1">
      <c r="A62" s="214" t="s">
        <v>447</v>
      </c>
      <c r="B62" s="208" t="s">
        <v>448</v>
      </c>
      <c r="C62" s="208" t="s">
        <v>24</v>
      </c>
      <c r="D62" s="14" t="s">
        <v>41</v>
      </c>
      <c r="E62" s="56">
        <f>E63+E64</f>
        <v>35286</v>
      </c>
      <c r="F62" s="56">
        <f t="shared" ref="F62:L62" si="20">F63+F64</f>
        <v>0</v>
      </c>
      <c r="G62" s="56">
        <f t="shared" si="20"/>
        <v>34786</v>
      </c>
      <c r="H62" s="56">
        <f t="shared" si="20"/>
        <v>0</v>
      </c>
      <c r="I62" s="56">
        <f t="shared" si="20"/>
        <v>0</v>
      </c>
      <c r="J62" s="56">
        <f t="shared" si="20"/>
        <v>0</v>
      </c>
      <c r="K62" s="56">
        <f t="shared" si="20"/>
        <v>500</v>
      </c>
      <c r="L62" s="56">
        <f t="shared" si="20"/>
        <v>0</v>
      </c>
      <c r="M62" s="7"/>
    </row>
    <row r="63" spans="1:13" s="5" customFormat="1" ht="59.25" customHeight="1">
      <c r="A63" s="215"/>
      <c r="B63" s="209"/>
      <c r="C63" s="209"/>
      <c r="D63" s="14">
        <v>2014</v>
      </c>
      <c r="E63" s="56">
        <v>150</v>
      </c>
      <c r="F63" s="13">
        <v>0</v>
      </c>
      <c r="G63" s="13">
        <v>150</v>
      </c>
      <c r="H63" s="13">
        <v>0</v>
      </c>
      <c r="I63" s="59">
        <v>0</v>
      </c>
      <c r="J63" s="59">
        <v>0</v>
      </c>
      <c r="K63" s="59">
        <v>0</v>
      </c>
      <c r="L63" s="59">
        <v>0</v>
      </c>
      <c r="M63" s="7" t="s">
        <v>586</v>
      </c>
    </row>
    <row r="64" spans="1:13" s="5" customFormat="1" ht="59.25" customHeight="1">
      <c r="A64" s="216"/>
      <c r="B64" s="210"/>
      <c r="C64" s="210"/>
      <c r="D64" s="14">
        <v>2015</v>
      </c>
      <c r="E64" s="56">
        <v>35136</v>
      </c>
      <c r="F64" s="13">
        <v>0</v>
      </c>
      <c r="G64" s="13">
        <v>34636</v>
      </c>
      <c r="H64" s="13">
        <v>0</v>
      </c>
      <c r="I64" s="59">
        <v>0</v>
      </c>
      <c r="J64" s="59">
        <v>0</v>
      </c>
      <c r="K64" s="59">
        <v>500</v>
      </c>
      <c r="L64" s="59">
        <v>0</v>
      </c>
      <c r="M64" s="7" t="s">
        <v>586</v>
      </c>
    </row>
    <row r="65" spans="1:13" s="5" customFormat="1" ht="49.5" customHeight="1">
      <c r="A65" s="214" t="s">
        <v>449</v>
      </c>
      <c r="B65" s="208" t="s">
        <v>450</v>
      </c>
      <c r="C65" s="208" t="s">
        <v>24</v>
      </c>
      <c r="D65" s="14" t="s">
        <v>41</v>
      </c>
      <c r="E65" s="56">
        <f>E66+E67</f>
        <v>3936</v>
      </c>
      <c r="F65" s="56">
        <f t="shared" ref="F65:L65" si="21">F66+F67</f>
        <v>50.5</v>
      </c>
      <c r="G65" s="56">
        <f t="shared" si="21"/>
        <v>3936</v>
      </c>
      <c r="H65" s="56">
        <f t="shared" si="21"/>
        <v>50.5</v>
      </c>
      <c r="I65" s="56">
        <f t="shared" si="21"/>
        <v>0</v>
      </c>
      <c r="J65" s="56">
        <f t="shared" si="21"/>
        <v>0</v>
      </c>
      <c r="K65" s="56">
        <f t="shared" si="21"/>
        <v>0</v>
      </c>
      <c r="L65" s="56">
        <f t="shared" si="21"/>
        <v>0</v>
      </c>
      <c r="M65" s="7"/>
    </row>
    <row r="66" spans="1:13" s="5" customFormat="1" ht="61.5" customHeight="1">
      <c r="A66" s="215"/>
      <c r="B66" s="209"/>
      <c r="C66" s="209"/>
      <c r="D66" s="14">
        <v>2014</v>
      </c>
      <c r="E66" s="56">
        <v>70</v>
      </c>
      <c r="F66" s="13">
        <v>0</v>
      </c>
      <c r="G66" s="13">
        <v>70</v>
      </c>
      <c r="H66" s="13">
        <v>0</v>
      </c>
      <c r="I66" s="59">
        <v>0</v>
      </c>
      <c r="J66" s="59">
        <v>0</v>
      </c>
      <c r="K66" s="59">
        <v>0</v>
      </c>
      <c r="L66" s="59">
        <v>0</v>
      </c>
      <c r="M66" s="7" t="s">
        <v>586</v>
      </c>
    </row>
    <row r="67" spans="1:13" s="5" customFormat="1" ht="50.25" customHeight="1">
      <c r="A67" s="216"/>
      <c r="B67" s="210"/>
      <c r="C67" s="210"/>
      <c r="D67" s="14">
        <v>2015</v>
      </c>
      <c r="E67" s="56">
        <v>3866</v>
      </c>
      <c r="F67" s="13">
        <v>50.5</v>
      </c>
      <c r="G67" s="13">
        <v>3866</v>
      </c>
      <c r="H67" s="13">
        <v>50.5</v>
      </c>
      <c r="I67" s="59">
        <v>0</v>
      </c>
      <c r="J67" s="59">
        <v>0</v>
      </c>
      <c r="K67" s="59">
        <v>0</v>
      </c>
      <c r="L67" s="59">
        <v>0</v>
      </c>
      <c r="M67" s="7" t="s">
        <v>586</v>
      </c>
    </row>
    <row r="68" spans="1:13" s="5" customFormat="1" ht="96" customHeight="1">
      <c r="A68" s="72" t="s">
        <v>638</v>
      </c>
      <c r="B68" s="36" t="s">
        <v>639</v>
      </c>
      <c r="C68" s="36" t="s">
        <v>24</v>
      </c>
      <c r="D68" s="14">
        <v>2015</v>
      </c>
      <c r="E68" s="56">
        <v>34500</v>
      </c>
      <c r="F68" s="13">
        <v>0</v>
      </c>
      <c r="G68" s="13">
        <v>34000</v>
      </c>
      <c r="H68" s="13">
        <v>0</v>
      </c>
      <c r="I68" s="59">
        <v>0</v>
      </c>
      <c r="J68" s="59">
        <v>0</v>
      </c>
      <c r="K68" s="59">
        <v>500</v>
      </c>
      <c r="L68" s="59">
        <v>0</v>
      </c>
      <c r="M68" s="7" t="s">
        <v>586</v>
      </c>
    </row>
    <row r="69" spans="1:13" s="5" customFormat="1" ht="52.5" customHeight="1">
      <c r="A69" s="214" t="s">
        <v>640</v>
      </c>
      <c r="B69" s="208" t="s">
        <v>641</v>
      </c>
      <c r="C69" s="208" t="s">
        <v>24</v>
      </c>
      <c r="D69" s="14" t="s">
        <v>41</v>
      </c>
      <c r="E69" s="56">
        <f>E70+E71</f>
        <v>2020</v>
      </c>
      <c r="F69" s="56">
        <f t="shared" ref="F69:L69" si="22">F70+F71</f>
        <v>0</v>
      </c>
      <c r="G69" s="56">
        <f t="shared" si="22"/>
        <v>2020</v>
      </c>
      <c r="H69" s="56">
        <f t="shared" si="22"/>
        <v>0</v>
      </c>
      <c r="I69" s="56">
        <f t="shared" si="22"/>
        <v>0</v>
      </c>
      <c r="J69" s="56">
        <f t="shared" si="22"/>
        <v>0</v>
      </c>
      <c r="K69" s="56">
        <f t="shared" si="22"/>
        <v>0</v>
      </c>
      <c r="L69" s="56">
        <f t="shared" si="22"/>
        <v>0</v>
      </c>
      <c r="M69" s="7"/>
    </row>
    <row r="70" spans="1:13" s="5" customFormat="1" ht="57" customHeight="1">
      <c r="A70" s="215"/>
      <c r="B70" s="209"/>
      <c r="C70" s="209"/>
      <c r="D70" s="14">
        <v>2015</v>
      </c>
      <c r="E70" s="56">
        <v>80</v>
      </c>
      <c r="F70" s="13">
        <v>0</v>
      </c>
      <c r="G70" s="13">
        <v>80</v>
      </c>
      <c r="H70" s="13">
        <v>0</v>
      </c>
      <c r="I70" s="59">
        <v>0</v>
      </c>
      <c r="J70" s="59">
        <v>0</v>
      </c>
      <c r="K70" s="59">
        <v>0</v>
      </c>
      <c r="L70" s="59">
        <v>0</v>
      </c>
      <c r="M70" s="7" t="s">
        <v>729</v>
      </c>
    </row>
    <row r="71" spans="1:13" s="5" customFormat="1" ht="58.5" customHeight="1">
      <c r="A71" s="216"/>
      <c r="B71" s="210"/>
      <c r="C71" s="210"/>
      <c r="D71" s="14">
        <v>2016</v>
      </c>
      <c r="E71" s="56">
        <v>1940</v>
      </c>
      <c r="F71" s="13">
        <v>0</v>
      </c>
      <c r="G71" s="13">
        <v>1940</v>
      </c>
      <c r="H71" s="13">
        <v>0</v>
      </c>
      <c r="I71" s="59">
        <v>0</v>
      </c>
      <c r="J71" s="59">
        <v>0</v>
      </c>
      <c r="K71" s="59">
        <v>0</v>
      </c>
      <c r="L71" s="59">
        <v>0</v>
      </c>
      <c r="M71" s="7" t="s">
        <v>841</v>
      </c>
    </row>
    <row r="72" spans="1:13" s="5" customFormat="1" ht="39" customHeight="1">
      <c r="A72" s="214" t="s">
        <v>451</v>
      </c>
      <c r="B72" s="208" t="s">
        <v>452</v>
      </c>
      <c r="C72" s="208" t="s">
        <v>24</v>
      </c>
      <c r="D72" s="14" t="s">
        <v>41</v>
      </c>
      <c r="E72" s="56">
        <f>E73+E74</f>
        <v>1816</v>
      </c>
      <c r="F72" s="56">
        <f t="shared" ref="F72:L72" si="23">F73+F74</f>
        <v>0</v>
      </c>
      <c r="G72" s="56">
        <f t="shared" si="23"/>
        <v>1816</v>
      </c>
      <c r="H72" s="56">
        <f t="shared" si="23"/>
        <v>0</v>
      </c>
      <c r="I72" s="56">
        <f t="shared" si="23"/>
        <v>0</v>
      </c>
      <c r="J72" s="56">
        <f t="shared" si="23"/>
        <v>0</v>
      </c>
      <c r="K72" s="56">
        <f t="shared" si="23"/>
        <v>0</v>
      </c>
      <c r="L72" s="56">
        <f t="shared" si="23"/>
        <v>0</v>
      </c>
      <c r="M72" s="7"/>
    </row>
    <row r="73" spans="1:13" s="5" customFormat="1" ht="42.75" customHeight="1">
      <c r="A73" s="215"/>
      <c r="B73" s="209"/>
      <c r="C73" s="209"/>
      <c r="D73" s="14">
        <v>2014</v>
      </c>
      <c r="E73" s="56">
        <v>86</v>
      </c>
      <c r="F73" s="13">
        <v>0</v>
      </c>
      <c r="G73" s="13">
        <v>86</v>
      </c>
      <c r="H73" s="13">
        <v>0</v>
      </c>
      <c r="I73" s="59">
        <v>0</v>
      </c>
      <c r="J73" s="59">
        <v>0</v>
      </c>
      <c r="K73" s="59">
        <v>0</v>
      </c>
      <c r="L73" s="59">
        <v>0</v>
      </c>
      <c r="M73" s="7" t="s">
        <v>586</v>
      </c>
    </row>
    <row r="74" spans="1:13" s="5" customFormat="1" ht="70.5" customHeight="1">
      <c r="A74" s="216"/>
      <c r="B74" s="210"/>
      <c r="C74" s="210"/>
      <c r="D74" s="14">
        <v>2015</v>
      </c>
      <c r="E74" s="56">
        <v>1730</v>
      </c>
      <c r="F74" s="13">
        <v>0</v>
      </c>
      <c r="G74" s="13">
        <v>1730</v>
      </c>
      <c r="H74" s="13">
        <v>0</v>
      </c>
      <c r="I74" s="59">
        <v>0</v>
      </c>
      <c r="J74" s="59">
        <v>0</v>
      </c>
      <c r="K74" s="59">
        <v>0</v>
      </c>
      <c r="L74" s="59">
        <v>0</v>
      </c>
      <c r="M74" s="7" t="s">
        <v>586</v>
      </c>
    </row>
    <row r="75" spans="1:13" s="5" customFormat="1" ht="70.5" customHeight="1">
      <c r="A75" s="214" t="s">
        <v>642</v>
      </c>
      <c r="B75" s="208" t="s">
        <v>643</v>
      </c>
      <c r="C75" s="208" t="s">
        <v>24</v>
      </c>
      <c r="D75" s="14" t="s">
        <v>41</v>
      </c>
      <c r="E75" s="56">
        <f>E76+E77</f>
        <v>3856</v>
      </c>
      <c r="F75" s="56">
        <f t="shared" ref="F75:L75" si="24">F76+F77</f>
        <v>0</v>
      </c>
      <c r="G75" s="56">
        <f t="shared" si="24"/>
        <v>3856</v>
      </c>
      <c r="H75" s="56">
        <f t="shared" si="24"/>
        <v>0</v>
      </c>
      <c r="I75" s="56">
        <f t="shared" si="24"/>
        <v>0</v>
      </c>
      <c r="J75" s="56">
        <f t="shared" si="24"/>
        <v>0</v>
      </c>
      <c r="K75" s="56">
        <f t="shared" si="24"/>
        <v>0</v>
      </c>
      <c r="L75" s="56">
        <f t="shared" si="24"/>
        <v>0</v>
      </c>
      <c r="M75" s="7"/>
    </row>
    <row r="76" spans="1:13" s="5" customFormat="1" ht="93" customHeight="1">
      <c r="A76" s="215"/>
      <c r="B76" s="209"/>
      <c r="C76" s="209"/>
      <c r="D76" s="14">
        <v>2015</v>
      </c>
      <c r="E76" s="56">
        <v>200</v>
      </c>
      <c r="F76" s="13">
        <v>0</v>
      </c>
      <c r="G76" s="13">
        <v>200</v>
      </c>
      <c r="H76" s="13">
        <v>0</v>
      </c>
      <c r="I76" s="59">
        <v>0</v>
      </c>
      <c r="J76" s="59">
        <v>0</v>
      </c>
      <c r="K76" s="59">
        <v>0</v>
      </c>
      <c r="L76" s="59">
        <v>0</v>
      </c>
      <c r="M76" s="7" t="s">
        <v>586</v>
      </c>
    </row>
    <row r="77" spans="1:13" s="5" customFormat="1" ht="93" customHeight="1">
      <c r="A77" s="216"/>
      <c r="B77" s="210"/>
      <c r="C77" s="210"/>
      <c r="D77" s="14">
        <v>2016</v>
      </c>
      <c r="E77" s="56">
        <v>3656</v>
      </c>
      <c r="F77" s="13">
        <v>0</v>
      </c>
      <c r="G77" s="13">
        <v>3656</v>
      </c>
      <c r="H77" s="13">
        <v>0</v>
      </c>
      <c r="I77" s="59">
        <v>0</v>
      </c>
      <c r="J77" s="59">
        <v>0</v>
      </c>
      <c r="K77" s="59">
        <v>0</v>
      </c>
      <c r="L77" s="59">
        <v>0</v>
      </c>
      <c r="M77" s="7" t="s">
        <v>841</v>
      </c>
    </row>
    <row r="78" spans="1:13" s="5" customFormat="1" ht="45.75" customHeight="1">
      <c r="A78" s="214" t="s">
        <v>644</v>
      </c>
      <c r="B78" s="208" t="s">
        <v>645</v>
      </c>
      <c r="C78" s="208" t="s">
        <v>24</v>
      </c>
      <c r="D78" s="14" t="s">
        <v>457</v>
      </c>
      <c r="E78" s="56">
        <f>E79+E80</f>
        <v>832</v>
      </c>
      <c r="F78" s="56">
        <f t="shared" ref="F78:L78" si="25">F79+F80</f>
        <v>0</v>
      </c>
      <c r="G78" s="56">
        <f t="shared" si="25"/>
        <v>832</v>
      </c>
      <c r="H78" s="56">
        <f t="shared" si="25"/>
        <v>0</v>
      </c>
      <c r="I78" s="56">
        <f t="shared" si="25"/>
        <v>0</v>
      </c>
      <c r="J78" s="56">
        <f t="shared" si="25"/>
        <v>0</v>
      </c>
      <c r="K78" s="56">
        <f t="shared" si="25"/>
        <v>0</v>
      </c>
      <c r="L78" s="56">
        <f t="shared" si="25"/>
        <v>0</v>
      </c>
      <c r="M78" s="7"/>
    </row>
    <row r="79" spans="1:13" s="5" customFormat="1" ht="60" customHeight="1">
      <c r="A79" s="215"/>
      <c r="B79" s="209"/>
      <c r="C79" s="209"/>
      <c r="D79" s="14">
        <v>2015</v>
      </c>
      <c r="E79" s="56">
        <v>32</v>
      </c>
      <c r="F79" s="13">
        <v>0</v>
      </c>
      <c r="G79" s="13">
        <v>32</v>
      </c>
      <c r="H79" s="13">
        <v>0</v>
      </c>
      <c r="I79" s="59">
        <v>0</v>
      </c>
      <c r="J79" s="59">
        <v>0</v>
      </c>
      <c r="K79" s="59">
        <v>0</v>
      </c>
      <c r="L79" s="59">
        <v>0</v>
      </c>
      <c r="M79" s="7" t="s">
        <v>586</v>
      </c>
    </row>
    <row r="80" spans="1:13" s="5" customFormat="1" ht="60" customHeight="1">
      <c r="A80" s="216"/>
      <c r="B80" s="210"/>
      <c r="C80" s="210"/>
      <c r="D80" s="14">
        <v>2016</v>
      </c>
      <c r="E80" s="56">
        <v>800</v>
      </c>
      <c r="F80" s="13">
        <v>0</v>
      </c>
      <c r="G80" s="13">
        <v>800</v>
      </c>
      <c r="H80" s="13">
        <v>0</v>
      </c>
      <c r="I80" s="59">
        <v>0</v>
      </c>
      <c r="J80" s="59">
        <v>0</v>
      </c>
      <c r="K80" s="59">
        <v>0</v>
      </c>
      <c r="L80" s="59">
        <v>0</v>
      </c>
      <c r="M80" s="7" t="s">
        <v>841</v>
      </c>
    </row>
    <row r="81" spans="1:13" s="5" customFormat="1" ht="60" customHeight="1">
      <c r="A81" s="214" t="s">
        <v>646</v>
      </c>
      <c r="B81" s="208" t="s">
        <v>647</v>
      </c>
      <c r="C81" s="208" t="s">
        <v>24</v>
      </c>
      <c r="D81" s="14" t="s">
        <v>457</v>
      </c>
      <c r="E81" s="56">
        <f>E82+E83</f>
        <v>8326</v>
      </c>
      <c r="F81" s="56">
        <f t="shared" ref="F81:L81" si="26">F82+F83</f>
        <v>0</v>
      </c>
      <c r="G81" s="56">
        <f t="shared" si="26"/>
        <v>8326</v>
      </c>
      <c r="H81" s="56">
        <f t="shared" si="26"/>
        <v>0</v>
      </c>
      <c r="I81" s="56">
        <f t="shared" si="26"/>
        <v>0</v>
      </c>
      <c r="J81" s="56">
        <f t="shared" si="26"/>
        <v>0</v>
      </c>
      <c r="K81" s="56">
        <f t="shared" si="26"/>
        <v>0</v>
      </c>
      <c r="L81" s="56">
        <f t="shared" si="26"/>
        <v>0</v>
      </c>
      <c r="M81" s="7"/>
    </row>
    <row r="82" spans="1:13" s="5" customFormat="1" ht="53.25" customHeight="1">
      <c r="A82" s="215"/>
      <c r="B82" s="209"/>
      <c r="C82" s="209"/>
      <c r="D82" s="14">
        <v>2015</v>
      </c>
      <c r="E82" s="56">
        <v>200</v>
      </c>
      <c r="F82" s="13">
        <v>0</v>
      </c>
      <c r="G82" s="13">
        <v>200</v>
      </c>
      <c r="H82" s="13">
        <v>0</v>
      </c>
      <c r="I82" s="59">
        <v>0</v>
      </c>
      <c r="J82" s="59">
        <v>0</v>
      </c>
      <c r="K82" s="59">
        <v>0</v>
      </c>
      <c r="L82" s="59">
        <v>0</v>
      </c>
      <c r="M82" s="7" t="s">
        <v>586</v>
      </c>
    </row>
    <row r="83" spans="1:13" s="5" customFormat="1" ht="39" customHeight="1">
      <c r="A83" s="216"/>
      <c r="B83" s="210"/>
      <c r="C83" s="210"/>
      <c r="D83" s="14">
        <v>2016</v>
      </c>
      <c r="E83" s="56">
        <v>8126</v>
      </c>
      <c r="F83" s="13">
        <v>0</v>
      </c>
      <c r="G83" s="13">
        <v>8126</v>
      </c>
      <c r="H83" s="13">
        <v>0</v>
      </c>
      <c r="I83" s="59">
        <v>0</v>
      </c>
      <c r="J83" s="59">
        <v>0</v>
      </c>
      <c r="K83" s="59">
        <v>0</v>
      </c>
      <c r="L83" s="59">
        <v>0</v>
      </c>
      <c r="M83" s="7" t="s">
        <v>841</v>
      </c>
    </row>
    <row r="84" spans="1:13" s="5" customFormat="1" ht="48" customHeight="1">
      <c r="A84" s="214" t="s">
        <v>453</v>
      </c>
      <c r="B84" s="208" t="s">
        <v>454</v>
      </c>
      <c r="C84" s="208" t="s">
        <v>24</v>
      </c>
      <c r="D84" s="14" t="s">
        <v>41</v>
      </c>
      <c r="E84" s="56">
        <f>E85+E86</f>
        <v>5989</v>
      </c>
      <c r="F84" s="56">
        <f t="shared" ref="F84:L84" si="27">F85+F86</f>
        <v>0</v>
      </c>
      <c r="G84" s="56">
        <f t="shared" si="27"/>
        <v>5989</v>
      </c>
      <c r="H84" s="56">
        <f t="shared" si="27"/>
        <v>0</v>
      </c>
      <c r="I84" s="56">
        <f t="shared" si="27"/>
        <v>0</v>
      </c>
      <c r="J84" s="56">
        <f t="shared" si="27"/>
        <v>0</v>
      </c>
      <c r="K84" s="56">
        <f t="shared" si="27"/>
        <v>0</v>
      </c>
      <c r="L84" s="56">
        <f t="shared" si="27"/>
        <v>0</v>
      </c>
      <c r="M84" s="7"/>
    </row>
    <row r="85" spans="1:13" s="5" customFormat="1" ht="51" customHeight="1">
      <c r="A85" s="215"/>
      <c r="B85" s="209"/>
      <c r="C85" s="209"/>
      <c r="D85" s="14">
        <v>2014</v>
      </c>
      <c r="E85" s="56">
        <v>80</v>
      </c>
      <c r="F85" s="13">
        <v>0</v>
      </c>
      <c r="G85" s="13">
        <v>80</v>
      </c>
      <c r="H85" s="13">
        <v>0</v>
      </c>
      <c r="I85" s="59">
        <v>0</v>
      </c>
      <c r="J85" s="59">
        <v>0</v>
      </c>
      <c r="K85" s="59">
        <v>0</v>
      </c>
      <c r="L85" s="59">
        <v>0</v>
      </c>
      <c r="M85" s="7" t="s">
        <v>586</v>
      </c>
    </row>
    <row r="86" spans="1:13" s="5" customFormat="1" ht="52.5" customHeight="1">
      <c r="A86" s="216"/>
      <c r="B86" s="210"/>
      <c r="C86" s="210"/>
      <c r="D86" s="14">
        <v>2015</v>
      </c>
      <c r="E86" s="56">
        <v>5909</v>
      </c>
      <c r="F86" s="13">
        <v>0</v>
      </c>
      <c r="G86" s="13">
        <v>5909</v>
      </c>
      <c r="H86" s="13">
        <v>0</v>
      </c>
      <c r="I86" s="59">
        <v>0</v>
      </c>
      <c r="J86" s="59">
        <v>0</v>
      </c>
      <c r="K86" s="59">
        <v>0</v>
      </c>
      <c r="L86" s="59">
        <v>0</v>
      </c>
      <c r="M86" s="7" t="s">
        <v>586</v>
      </c>
    </row>
    <row r="87" spans="1:13" s="5" customFormat="1" ht="36.75" customHeight="1">
      <c r="A87" s="214" t="s">
        <v>455</v>
      </c>
      <c r="B87" s="208" t="s">
        <v>456</v>
      </c>
      <c r="C87" s="208" t="s">
        <v>24</v>
      </c>
      <c r="D87" s="14" t="s">
        <v>41</v>
      </c>
      <c r="E87" s="56">
        <f>E88+E89</f>
        <v>5297</v>
      </c>
      <c r="F87" s="56">
        <f t="shared" ref="F87:L87" si="28">F88+F89</f>
        <v>0</v>
      </c>
      <c r="G87" s="56">
        <f t="shared" si="28"/>
        <v>4297</v>
      </c>
      <c r="H87" s="56">
        <f t="shared" si="28"/>
        <v>0</v>
      </c>
      <c r="I87" s="56">
        <f t="shared" si="28"/>
        <v>0</v>
      </c>
      <c r="J87" s="56">
        <f t="shared" si="28"/>
        <v>0</v>
      </c>
      <c r="K87" s="56">
        <f t="shared" si="28"/>
        <v>1000</v>
      </c>
      <c r="L87" s="56">
        <f t="shared" si="28"/>
        <v>0</v>
      </c>
      <c r="M87" s="7"/>
    </row>
    <row r="88" spans="1:13" s="5" customFormat="1" ht="71.25" customHeight="1">
      <c r="A88" s="215"/>
      <c r="B88" s="209"/>
      <c r="C88" s="209"/>
      <c r="D88" s="14">
        <v>2014</v>
      </c>
      <c r="E88" s="56">
        <v>150</v>
      </c>
      <c r="F88" s="13">
        <v>0</v>
      </c>
      <c r="G88" s="13">
        <v>150</v>
      </c>
      <c r="H88" s="13">
        <v>0</v>
      </c>
      <c r="I88" s="59">
        <v>0</v>
      </c>
      <c r="J88" s="59">
        <v>0</v>
      </c>
      <c r="K88" s="59">
        <v>0</v>
      </c>
      <c r="L88" s="59">
        <v>0</v>
      </c>
      <c r="M88" s="7" t="s">
        <v>586</v>
      </c>
    </row>
    <row r="89" spans="1:13" s="5" customFormat="1" ht="45" customHeight="1">
      <c r="A89" s="216"/>
      <c r="B89" s="210"/>
      <c r="C89" s="210"/>
      <c r="D89" s="14">
        <v>2015</v>
      </c>
      <c r="E89" s="56">
        <v>5147</v>
      </c>
      <c r="F89" s="13">
        <v>0</v>
      </c>
      <c r="G89" s="13">
        <v>4147</v>
      </c>
      <c r="H89" s="13">
        <v>0</v>
      </c>
      <c r="I89" s="59">
        <v>0</v>
      </c>
      <c r="J89" s="59">
        <v>0</v>
      </c>
      <c r="K89" s="59">
        <v>1000</v>
      </c>
      <c r="L89" s="59">
        <v>0</v>
      </c>
      <c r="M89" s="7" t="s">
        <v>586</v>
      </c>
    </row>
    <row r="90" spans="1:13" s="5" customFormat="1" ht="45" customHeight="1">
      <c r="A90" s="214" t="s">
        <v>648</v>
      </c>
      <c r="B90" s="208" t="s">
        <v>649</v>
      </c>
      <c r="C90" s="208" t="s">
        <v>55</v>
      </c>
      <c r="D90" s="14" t="s">
        <v>457</v>
      </c>
      <c r="E90" s="56">
        <f>E91+E92</f>
        <v>7499</v>
      </c>
      <c r="F90" s="56">
        <f t="shared" ref="F90:L90" si="29">F91+F92</f>
        <v>0</v>
      </c>
      <c r="G90" s="56">
        <f t="shared" si="29"/>
        <v>7499</v>
      </c>
      <c r="H90" s="56">
        <f t="shared" si="29"/>
        <v>0</v>
      </c>
      <c r="I90" s="56">
        <f t="shared" si="29"/>
        <v>0</v>
      </c>
      <c r="J90" s="56">
        <f t="shared" si="29"/>
        <v>0</v>
      </c>
      <c r="K90" s="56">
        <f t="shared" si="29"/>
        <v>0</v>
      </c>
      <c r="L90" s="56">
        <f t="shared" si="29"/>
        <v>0</v>
      </c>
      <c r="M90" s="7"/>
    </row>
    <row r="91" spans="1:13" s="5" customFormat="1" ht="48.75" customHeight="1">
      <c r="A91" s="215"/>
      <c r="B91" s="209"/>
      <c r="C91" s="209"/>
      <c r="D91" s="14">
        <v>2015</v>
      </c>
      <c r="E91" s="56">
        <v>300</v>
      </c>
      <c r="F91" s="13">
        <v>0</v>
      </c>
      <c r="G91" s="13">
        <v>300</v>
      </c>
      <c r="H91" s="13">
        <v>0</v>
      </c>
      <c r="I91" s="59">
        <v>0</v>
      </c>
      <c r="J91" s="59">
        <v>0</v>
      </c>
      <c r="K91" s="59">
        <v>0</v>
      </c>
      <c r="L91" s="59">
        <v>0</v>
      </c>
      <c r="M91" s="7" t="s">
        <v>586</v>
      </c>
    </row>
    <row r="92" spans="1:13" s="5" customFormat="1" ht="43.5" customHeight="1">
      <c r="A92" s="216"/>
      <c r="B92" s="210"/>
      <c r="C92" s="210"/>
      <c r="D92" s="14">
        <v>2016</v>
      </c>
      <c r="E92" s="56">
        <v>7199</v>
      </c>
      <c r="F92" s="13">
        <v>0</v>
      </c>
      <c r="G92" s="13">
        <v>7199</v>
      </c>
      <c r="H92" s="13">
        <v>0</v>
      </c>
      <c r="I92" s="59">
        <v>0</v>
      </c>
      <c r="J92" s="59">
        <v>0</v>
      </c>
      <c r="K92" s="59">
        <v>0</v>
      </c>
      <c r="L92" s="59">
        <v>0</v>
      </c>
      <c r="M92" s="7" t="s">
        <v>841</v>
      </c>
    </row>
    <row r="93" spans="1:13" s="5" customFormat="1" ht="43.5" customHeight="1">
      <c r="A93" s="214" t="s">
        <v>650</v>
      </c>
      <c r="B93" s="208" t="s">
        <v>651</v>
      </c>
      <c r="C93" s="208" t="s">
        <v>55</v>
      </c>
      <c r="D93" s="14" t="s">
        <v>457</v>
      </c>
      <c r="E93" s="56">
        <f>E94+E95</f>
        <v>1216</v>
      </c>
      <c r="F93" s="56">
        <f t="shared" ref="F93:L93" si="30">F94+F95</f>
        <v>0</v>
      </c>
      <c r="G93" s="56">
        <f t="shared" si="30"/>
        <v>1216</v>
      </c>
      <c r="H93" s="56">
        <f t="shared" si="30"/>
        <v>0</v>
      </c>
      <c r="I93" s="56">
        <f t="shared" si="30"/>
        <v>0</v>
      </c>
      <c r="J93" s="56">
        <f t="shared" si="30"/>
        <v>0</v>
      </c>
      <c r="K93" s="56">
        <f t="shared" si="30"/>
        <v>0</v>
      </c>
      <c r="L93" s="56">
        <f t="shared" si="30"/>
        <v>0</v>
      </c>
      <c r="M93" s="7"/>
    </row>
    <row r="94" spans="1:13" s="5" customFormat="1" ht="78.75" customHeight="1">
      <c r="A94" s="215"/>
      <c r="B94" s="209"/>
      <c r="C94" s="209"/>
      <c r="D94" s="14">
        <v>2015</v>
      </c>
      <c r="E94" s="56">
        <v>50</v>
      </c>
      <c r="F94" s="13">
        <v>0</v>
      </c>
      <c r="G94" s="13">
        <v>50</v>
      </c>
      <c r="H94" s="13">
        <v>0</v>
      </c>
      <c r="I94" s="59">
        <v>0</v>
      </c>
      <c r="J94" s="59">
        <v>0</v>
      </c>
      <c r="K94" s="59">
        <v>0</v>
      </c>
      <c r="L94" s="59">
        <v>0</v>
      </c>
      <c r="M94" s="7" t="s">
        <v>586</v>
      </c>
    </row>
    <row r="95" spans="1:13" s="5" customFormat="1" ht="78.75" customHeight="1">
      <c r="A95" s="216"/>
      <c r="B95" s="210"/>
      <c r="C95" s="210"/>
      <c r="D95" s="14">
        <v>2016</v>
      </c>
      <c r="E95" s="56">
        <v>1166</v>
      </c>
      <c r="F95" s="13">
        <v>0</v>
      </c>
      <c r="G95" s="13">
        <v>1166</v>
      </c>
      <c r="H95" s="13">
        <v>0</v>
      </c>
      <c r="I95" s="59">
        <v>0</v>
      </c>
      <c r="J95" s="59">
        <v>0</v>
      </c>
      <c r="K95" s="59">
        <v>0</v>
      </c>
      <c r="L95" s="59">
        <v>0</v>
      </c>
      <c r="M95" s="7" t="s">
        <v>841</v>
      </c>
    </row>
    <row r="96" spans="1:13" s="5" customFormat="1" ht="48.75" customHeight="1">
      <c r="A96" s="205" t="s">
        <v>32</v>
      </c>
      <c r="B96" s="208" t="s">
        <v>34</v>
      </c>
      <c r="C96" s="208" t="s">
        <v>35</v>
      </c>
      <c r="D96" s="14" t="s">
        <v>457</v>
      </c>
      <c r="E96" s="13">
        <f>E97+E98+E99+E100</f>
        <v>1400</v>
      </c>
      <c r="F96" s="13">
        <f t="shared" ref="F96:L96" si="31">F97+F98+F99+F100</f>
        <v>519.70000000000005</v>
      </c>
      <c r="G96" s="13">
        <f t="shared" si="31"/>
        <v>250</v>
      </c>
      <c r="H96" s="13">
        <f t="shared" si="31"/>
        <v>250</v>
      </c>
      <c r="I96" s="13">
        <f t="shared" si="31"/>
        <v>750</v>
      </c>
      <c r="J96" s="13">
        <f t="shared" si="31"/>
        <v>129.69999999999999</v>
      </c>
      <c r="K96" s="13">
        <f t="shared" si="31"/>
        <v>400</v>
      </c>
      <c r="L96" s="13">
        <f t="shared" si="31"/>
        <v>140</v>
      </c>
      <c r="M96" s="7"/>
    </row>
    <row r="97" spans="1:13" s="5" customFormat="1" ht="33.75" customHeight="1">
      <c r="A97" s="207"/>
      <c r="B97" s="209"/>
      <c r="C97" s="209"/>
      <c r="D97" s="14">
        <v>2013</v>
      </c>
      <c r="E97" s="13">
        <v>350</v>
      </c>
      <c r="F97" s="13">
        <v>100</v>
      </c>
      <c r="G97" s="13">
        <v>0</v>
      </c>
      <c r="H97" s="13">
        <v>0</v>
      </c>
      <c r="I97" s="59">
        <v>250</v>
      </c>
      <c r="J97" s="59">
        <v>0</v>
      </c>
      <c r="K97" s="59">
        <v>100</v>
      </c>
      <c r="L97" s="59">
        <v>100</v>
      </c>
      <c r="M97" s="7"/>
    </row>
    <row r="98" spans="1:13" s="5" customFormat="1" ht="42" customHeight="1">
      <c r="A98" s="207"/>
      <c r="B98" s="209"/>
      <c r="C98" s="209"/>
      <c r="D98" s="14">
        <v>2014</v>
      </c>
      <c r="E98" s="13">
        <f>E104</f>
        <v>350</v>
      </c>
      <c r="F98" s="13">
        <f t="shared" ref="F98:L98" si="32">F104</f>
        <v>250</v>
      </c>
      <c r="G98" s="13">
        <f t="shared" si="32"/>
        <v>250</v>
      </c>
      <c r="H98" s="13">
        <f t="shared" si="32"/>
        <v>250</v>
      </c>
      <c r="I98" s="13">
        <f t="shared" si="32"/>
        <v>0</v>
      </c>
      <c r="J98" s="13">
        <f t="shared" si="32"/>
        <v>0</v>
      </c>
      <c r="K98" s="13">
        <v>100</v>
      </c>
      <c r="L98" s="13">
        <f t="shared" si="32"/>
        <v>0</v>
      </c>
      <c r="M98" s="7"/>
    </row>
    <row r="99" spans="1:13" s="5" customFormat="1" ht="53.25" customHeight="1">
      <c r="A99" s="207"/>
      <c r="B99" s="209"/>
      <c r="C99" s="209"/>
      <c r="D99" s="14">
        <v>2015</v>
      </c>
      <c r="E99" s="13">
        <f>E105</f>
        <v>350</v>
      </c>
      <c r="F99" s="13">
        <f t="shared" ref="F99:L99" si="33">F105</f>
        <v>111.8</v>
      </c>
      <c r="G99" s="13">
        <f t="shared" si="33"/>
        <v>0</v>
      </c>
      <c r="H99" s="13">
        <f t="shared" si="33"/>
        <v>0</v>
      </c>
      <c r="I99" s="13">
        <f t="shared" si="33"/>
        <v>250</v>
      </c>
      <c r="J99" s="13">
        <f t="shared" si="33"/>
        <v>91.8</v>
      </c>
      <c r="K99" s="13">
        <f t="shared" si="33"/>
        <v>100</v>
      </c>
      <c r="L99" s="13">
        <f t="shared" si="33"/>
        <v>20</v>
      </c>
      <c r="M99" s="7"/>
    </row>
    <row r="100" spans="1:13" s="5" customFormat="1" ht="53.25" customHeight="1">
      <c r="A100" s="206"/>
      <c r="B100" s="210"/>
      <c r="C100" s="210"/>
      <c r="D100" s="14">
        <v>2016</v>
      </c>
      <c r="E100" s="13">
        <f>E106</f>
        <v>350</v>
      </c>
      <c r="F100" s="13">
        <f t="shared" ref="F100:L100" si="34">F106</f>
        <v>57.9</v>
      </c>
      <c r="G100" s="13">
        <f t="shared" si="34"/>
        <v>0</v>
      </c>
      <c r="H100" s="13">
        <f t="shared" si="34"/>
        <v>0</v>
      </c>
      <c r="I100" s="13">
        <f t="shared" si="34"/>
        <v>250</v>
      </c>
      <c r="J100" s="13">
        <f t="shared" si="34"/>
        <v>37.9</v>
      </c>
      <c r="K100" s="13">
        <f t="shared" si="34"/>
        <v>100</v>
      </c>
      <c r="L100" s="13">
        <f t="shared" si="34"/>
        <v>20</v>
      </c>
      <c r="M100" s="7"/>
    </row>
    <row r="101" spans="1:13" s="5" customFormat="1" ht="74.25" customHeight="1">
      <c r="A101" s="10" t="s">
        <v>36</v>
      </c>
      <c r="B101" s="7" t="s">
        <v>33</v>
      </c>
      <c r="C101" s="7" t="s">
        <v>21</v>
      </c>
      <c r="D101" s="14">
        <v>2013</v>
      </c>
      <c r="E101" s="13">
        <v>50</v>
      </c>
      <c r="F101" s="13">
        <v>50</v>
      </c>
      <c r="G101" s="13">
        <v>0</v>
      </c>
      <c r="H101" s="13">
        <v>0</v>
      </c>
      <c r="I101" s="59">
        <v>0</v>
      </c>
      <c r="J101" s="59">
        <v>0</v>
      </c>
      <c r="K101" s="59">
        <v>50</v>
      </c>
      <c r="L101" s="59">
        <v>50</v>
      </c>
      <c r="M101" s="7" t="s">
        <v>340</v>
      </c>
    </row>
    <row r="102" spans="1:13" s="5" customFormat="1" ht="41.25" customHeight="1">
      <c r="A102" s="211" t="s">
        <v>38</v>
      </c>
      <c r="B102" s="205" t="s">
        <v>37</v>
      </c>
      <c r="C102" s="208"/>
      <c r="D102" s="14" t="s">
        <v>41</v>
      </c>
      <c r="E102" s="13">
        <f>E103+E104+E105+E106</f>
        <v>1350</v>
      </c>
      <c r="F102" s="13">
        <f t="shared" ref="F102:L102" si="35">F103+F104+F105+F106</f>
        <v>469.7</v>
      </c>
      <c r="G102" s="13">
        <f t="shared" si="35"/>
        <v>250</v>
      </c>
      <c r="H102" s="13">
        <f t="shared" si="35"/>
        <v>250</v>
      </c>
      <c r="I102" s="13">
        <f t="shared" si="35"/>
        <v>750</v>
      </c>
      <c r="J102" s="13">
        <f t="shared" si="35"/>
        <v>129.69999999999999</v>
      </c>
      <c r="K102" s="13">
        <f t="shared" si="35"/>
        <v>300</v>
      </c>
      <c r="L102" s="13">
        <f t="shared" si="35"/>
        <v>90</v>
      </c>
      <c r="M102" s="7"/>
    </row>
    <row r="103" spans="1:13" s="5" customFormat="1" ht="150" customHeight="1">
      <c r="A103" s="212"/>
      <c r="B103" s="207"/>
      <c r="C103" s="209"/>
      <c r="D103" s="14">
        <v>2013</v>
      </c>
      <c r="E103" s="13">
        <v>300</v>
      </c>
      <c r="F103" s="13">
        <v>50</v>
      </c>
      <c r="G103" s="13">
        <v>0</v>
      </c>
      <c r="H103" s="13">
        <v>0</v>
      </c>
      <c r="I103" s="59">
        <v>250</v>
      </c>
      <c r="J103" s="59">
        <v>0</v>
      </c>
      <c r="K103" s="59">
        <v>50</v>
      </c>
      <c r="L103" s="59">
        <v>50</v>
      </c>
      <c r="M103" s="7" t="s">
        <v>341</v>
      </c>
    </row>
    <row r="104" spans="1:13" s="5" customFormat="1" ht="165" customHeight="1">
      <c r="A104" s="212"/>
      <c r="B104" s="207"/>
      <c r="C104" s="209"/>
      <c r="D104" s="14">
        <v>2014</v>
      </c>
      <c r="E104" s="13">
        <v>350</v>
      </c>
      <c r="F104" s="13">
        <v>250</v>
      </c>
      <c r="G104" s="13">
        <v>250</v>
      </c>
      <c r="H104" s="13">
        <v>250</v>
      </c>
      <c r="I104" s="59">
        <v>0</v>
      </c>
      <c r="J104" s="59">
        <v>0</v>
      </c>
      <c r="K104" s="59">
        <v>50</v>
      </c>
      <c r="L104" s="59">
        <v>0</v>
      </c>
      <c r="M104" s="7" t="s">
        <v>587</v>
      </c>
    </row>
    <row r="105" spans="1:13" s="5" customFormat="1" ht="53.25" customHeight="1">
      <c r="A105" s="212"/>
      <c r="B105" s="207"/>
      <c r="C105" s="209"/>
      <c r="D105" s="14">
        <v>2015</v>
      </c>
      <c r="E105" s="13">
        <v>350</v>
      </c>
      <c r="F105" s="13">
        <v>111.8</v>
      </c>
      <c r="G105" s="13">
        <v>0</v>
      </c>
      <c r="H105" s="13">
        <v>0</v>
      </c>
      <c r="I105" s="59">
        <v>250</v>
      </c>
      <c r="J105" s="59">
        <v>91.8</v>
      </c>
      <c r="K105" s="59">
        <v>100</v>
      </c>
      <c r="L105" s="59">
        <v>20</v>
      </c>
      <c r="M105" s="7" t="s">
        <v>730</v>
      </c>
    </row>
    <row r="106" spans="1:13" s="5" customFormat="1" ht="53.25" customHeight="1">
      <c r="A106" s="213"/>
      <c r="B106" s="206"/>
      <c r="C106" s="210"/>
      <c r="D106" s="14">
        <v>2016</v>
      </c>
      <c r="E106" s="13">
        <v>350</v>
      </c>
      <c r="F106" s="13">
        <v>57.9</v>
      </c>
      <c r="G106" s="13"/>
      <c r="H106" s="13"/>
      <c r="I106" s="59">
        <v>250</v>
      </c>
      <c r="J106" s="59">
        <v>37.9</v>
      </c>
      <c r="K106" s="59">
        <v>100</v>
      </c>
      <c r="L106" s="59">
        <v>20</v>
      </c>
      <c r="M106" s="7" t="s">
        <v>842</v>
      </c>
    </row>
    <row r="107" spans="1:13" s="5" customFormat="1" ht="40.5" customHeight="1">
      <c r="A107" s="205" t="s">
        <v>39</v>
      </c>
      <c r="B107" s="205" t="s">
        <v>40</v>
      </c>
      <c r="C107" s="205" t="s">
        <v>35</v>
      </c>
      <c r="D107" s="14" t="s">
        <v>457</v>
      </c>
      <c r="E107" s="13">
        <f>E108+E109+E110+E111</f>
        <v>4200</v>
      </c>
      <c r="F107" s="13">
        <f t="shared" ref="F107:L107" si="36">F108+F109+F110+F111</f>
        <v>3278.48</v>
      </c>
      <c r="G107" s="13">
        <f t="shared" si="36"/>
        <v>800</v>
      </c>
      <c r="H107" s="13">
        <f t="shared" si="36"/>
        <v>1005.65</v>
      </c>
      <c r="I107" s="13">
        <f t="shared" si="36"/>
        <v>3400</v>
      </c>
      <c r="J107" s="13">
        <f t="shared" si="36"/>
        <v>1716.9</v>
      </c>
      <c r="K107" s="13">
        <f t="shared" si="36"/>
        <v>0</v>
      </c>
      <c r="L107" s="13">
        <f t="shared" si="36"/>
        <v>555.92999999999995</v>
      </c>
      <c r="M107" s="7"/>
    </row>
    <row r="108" spans="1:13" s="5" customFormat="1" ht="153" customHeight="1">
      <c r="A108" s="207"/>
      <c r="B108" s="207"/>
      <c r="C108" s="207"/>
      <c r="D108" s="14">
        <v>2013</v>
      </c>
      <c r="E108" s="13">
        <v>1200</v>
      </c>
      <c r="F108" s="13">
        <v>1293</v>
      </c>
      <c r="G108" s="13">
        <v>0</v>
      </c>
      <c r="H108" s="13">
        <v>0</v>
      </c>
      <c r="I108" s="59">
        <v>1200</v>
      </c>
      <c r="J108" s="59">
        <v>1293</v>
      </c>
      <c r="K108" s="59">
        <v>0</v>
      </c>
      <c r="L108" s="59">
        <v>0</v>
      </c>
      <c r="M108" s="7" t="s">
        <v>342</v>
      </c>
    </row>
    <row r="109" spans="1:13" s="5" customFormat="1" ht="102.75" customHeight="1">
      <c r="A109" s="207"/>
      <c r="B109" s="207"/>
      <c r="C109" s="207"/>
      <c r="D109" s="14">
        <v>2014</v>
      </c>
      <c r="E109" s="13">
        <v>1000</v>
      </c>
      <c r="F109" s="13">
        <v>761</v>
      </c>
      <c r="G109" s="13">
        <v>800</v>
      </c>
      <c r="H109" s="13">
        <v>459</v>
      </c>
      <c r="I109" s="59">
        <v>200</v>
      </c>
      <c r="J109" s="59">
        <v>302</v>
      </c>
      <c r="K109" s="59">
        <v>0</v>
      </c>
      <c r="L109" s="59">
        <v>0</v>
      </c>
      <c r="M109" s="7" t="s">
        <v>588</v>
      </c>
    </row>
    <row r="110" spans="1:13" s="5" customFormat="1" ht="73.5" customHeight="1">
      <c r="A110" s="207"/>
      <c r="B110" s="207"/>
      <c r="C110" s="207"/>
      <c r="D110" s="14">
        <v>2015</v>
      </c>
      <c r="E110" s="13">
        <v>1000</v>
      </c>
      <c r="F110" s="13">
        <v>582.5</v>
      </c>
      <c r="G110" s="13">
        <v>0</v>
      </c>
      <c r="H110" s="13">
        <v>460.6</v>
      </c>
      <c r="I110" s="59">
        <v>1000</v>
      </c>
      <c r="J110" s="59">
        <v>121.9</v>
      </c>
      <c r="K110" s="59">
        <v>0</v>
      </c>
      <c r="L110" s="59">
        <v>0</v>
      </c>
      <c r="M110" s="7" t="s">
        <v>731</v>
      </c>
    </row>
    <row r="111" spans="1:13" s="5" customFormat="1" ht="211.5" customHeight="1">
      <c r="A111" s="206"/>
      <c r="B111" s="206"/>
      <c r="C111" s="206"/>
      <c r="D111" s="14">
        <v>2016</v>
      </c>
      <c r="E111" s="13">
        <v>1000</v>
      </c>
      <c r="F111" s="13">
        <v>641.98</v>
      </c>
      <c r="G111" s="13">
        <v>0</v>
      </c>
      <c r="H111" s="13">
        <v>86.05</v>
      </c>
      <c r="I111" s="13">
        <v>1000</v>
      </c>
      <c r="J111" s="13">
        <v>0</v>
      </c>
      <c r="K111" s="13">
        <v>0</v>
      </c>
      <c r="L111" s="13">
        <v>555.92999999999995</v>
      </c>
      <c r="M111" s="173" t="s">
        <v>843</v>
      </c>
    </row>
    <row r="112" spans="1:13" s="5" customFormat="1" ht="45" customHeight="1">
      <c r="A112" s="21"/>
      <c r="B112" s="7" t="s">
        <v>41</v>
      </c>
      <c r="C112" s="7"/>
      <c r="D112" s="14" t="s">
        <v>41</v>
      </c>
      <c r="E112" s="13">
        <f>E113+E114+E115+E116</f>
        <v>247587.5</v>
      </c>
      <c r="F112" s="13">
        <f t="shared" ref="F112:L112" si="37">F113+F114+F115+F116</f>
        <v>44777.15</v>
      </c>
      <c r="G112" s="13">
        <f t="shared" si="37"/>
        <v>233037.4</v>
      </c>
      <c r="H112" s="13">
        <f t="shared" si="37"/>
        <v>38747.85</v>
      </c>
      <c r="I112" s="13">
        <f t="shared" si="37"/>
        <v>4150</v>
      </c>
      <c r="J112" s="13">
        <f t="shared" si="37"/>
        <v>1846.6000000000001</v>
      </c>
      <c r="K112" s="13">
        <f t="shared" si="37"/>
        <v>10400</v>
      </c>
      <c r="L112" s="13">
        <f t="shared" si="37"/>
        <v>4182.7</v>
      </c>
      <c r="M112" s="31"/>
    </row>
    <row r="113" spans="1:16" s="5" customFormat="1" ht="39.75" customHeight="1">
      <c r="A113" s="21"/>
      <c r="B113" s="7"/>
      <c r="C113" s="7"/>
      <c r="D113" s="14">
        <v>2013</v>
      </c>
      <c r="E113" s="13">
        <f t="shared" ref="E113:L113" si="38">E24+E35+E97+E108</f>
        <v>29037.599999999999</v>
      </c>
      <c r="F113" s="13">
        <f t="shared" si="38"/>
        <v>28259.1</v>
      </c>
      <c r="G113" s="13">
        <f t="shared" si="38"/>
        <v>25487.599999999999</v>
      </c>
      <c r="H113" s="13">
        <f t="shared" si="38"/>
        <v>25465.8</v>
      </c>
      <c r="I113" s="13">
        <f t="shared" si="38"/>
        <v>1450</v>
      </c>
      <c r="J113" s="13">
        <f t="shared" si="38"/>
        <v>1293</v>
      </c>
      <c r="K113" s="13">
        <f t="shared" si="38"/>
        <v>2100</v>
      </c>
      <c r="L113" s="13">
        <f t="shared" si="38"/>
        <v>1500.3</v>
      </c>
      <c r="M113" s="7"/>
    </row>
    <row r="114" spans="1:16" s="5" customFormat="1" ht="36" customHeight="1">
      <c r="A114" s="12"/>
      <c r="B114" s="30"/>
      <c r="C114" s="30"/>
      <c r="D114" s="73">
        <v>2014</v>
      </c>
      <c r="E114" s="74">
        <f t="shared" ref="E114:L114" si="39">E15+E25+E36+E98+E109</f>
        <v>35113.9</v>
      </c>
      <c r="F114" s="74">
        <f t="shared" si="39"/>
        <v>2790.6000000000004</v>
      </c>
      <c r="G114" s="74">
        <f t="shared" si="39"/>
        <v>32813.800000000003</v>
      </c>
      <c r="H114" s="74">
        <f t="shared" si="39"/>
        <v>2231.4</v>
      </c>
      <c r="I114" s="74">
        <f t="shared" si="39"/>
        <v>200</v>
      </c>
      <c r="J114" s="74">
        <f t="shared" si="39"/>
        <v>302</v>
      </c>
      <c r="K114" s="74">
        <f t="shared" si="39"/>
        <v>2100</v>
      </c>
      <c r="L114" s="74">
        <f t="shared" si="39"/>
        <v>257.2</v>
      </c>
      <c r="M114" s="30"/>
    </row>
    <row r="115" spans="1:16" s="81" customFormat="1" ht="45.75" customHeight="1">
      <c r="A115" s="75"/>
      <c r="B115" s="76"/>
      <c r="C115" s="76"/>
      <c r="D115" s="77">
        <v>2015</v>
      </c>
      <c r="E115" s="78">
        <f t="shared" ref="E115:L115" si="40">E12+E26+E37+E99+E110</f>
        <v>122416</v>
      </c>
      <c r="F115" s="78">
        <f t="shared" si="40"/>
        <v>11715.37</v>
      </c>
      <c r="G115" s="78">
        <f t="shared" si="40"/>
        <v>117066</v>
      </c>
      <c r="H115" s="78">
        <f t="shared" si="40"/>
        <v>10434</v>
      </c>
      <c r="I115" s="78">
        <f t="shared" si="40"/>
        <v>1250</v>
      </c>
      <c r="J115" s="78">
        <f t="shared" si="40"/>
        <v>213.7</v>
      </c>
      <c r="K115" s="78">
        <f t="shared" si="40"/>
        <v>4100</v>
      </c>
      <c r="L115" s="78">
        <f t="shared" si="40"/>
        <v>1067.67</v>
      </c>
      <c r="M115" s="76"/>
      <c r="N115" s="79"/>
      <c r="O115" s="79"/>
      <c r="P115" s="80"/>
    </row>
    <row r="116" spans="1:16" s="42" customFormat="1" ht="45.75" customHeight="1">
      <c r="A116" s="40"/>
      <c r="B116" s="41"/>
      <c r="C116" s="41"/>
      <c r="D116" s="77">
        <v>2016</v>
      </c>
      <c r="E116" s="78">
        <f t="shared" ref="E116:L116" si="41">E13+E38+E100+E111</f>
        <v>61020</v>
      </c>
      <c r="F116" s="78">
        <f t="shared" si="41"/>
        <v>2012.0800000000002</v>
      </c>
      <c r="G116" s="78">
        <f t="shared" si="41"/>
        <v>57670</v>
      </c>
      <c r="H116" s="78">
        <f t="shared" si="41"/>
        <v>616.65</v>
      </c>
      <c r="I116" s="78">
        <f t="shared" si="41"/>
        <v>1250</v>
      </c>
      <c r="J116" s="78">
        <f t="shared" si="41"/>
        <v>37.9</v>
      </c>
      <c r="K116" s="78">
        <f t="shared" si="41"/>
        <v>2100</v>
      </c>
      <c r="L116" s="78">
        <f t="shared" si="41"/>
        <v>1357.53</v>
      </c>
      <c r="M116" s="41"/>
    </row>
    <row r="117" spans="1:16" s="5" customFormat="1" ht="39" customHeight="1">
      <c r="A117" s="235" t="s">
        <v>42</v>
      </c>
      <c r="B117" s="236"/>
      <c r="C117" s="236"/>
      <c r="D117" s="236"/>
      <c r="E117" s="236"/>
      <c r="F117" s="236"/>
      <c r="G117" s="236"/>
      <c r="H117" s="236"/>
      <c r="I117" s="236"/>
      <c r="J117" s="236"/>
      <c r="K117" s="236"/>
      <c r="L117" s="236"/>
      <c r="M117" s="237"/>
    </row>
    <row r="118" spans="1:16" s="5" customFormat="1" ht="63.75" customHeight="1">
      <c r="A118" s="205" t="s">
        <v>43</v>
      </c>
      <c r="B118" s="205" t="s">
        <v>44</v>
      </c>
      <c r="C118" s="205" t="s">
        <v>24</v>
      </c>
      <c r="D118" s="14" t="s">
        <v>457</v>
      </c>
      <c r="E118" s="56">
        <f>E119+E120</f>
        <v>86482.240000000005</v>
      </c>
      <c r="F118" s="13">
        <f>F119+F120</f>
        <v>86482.36</v>
      </c>
      <c r="G118" s="13">
        <f t="shared" ref="G118:L118" si="42">G119+G120</f>
        <v>72113.990000000005</v>
      </c>
      <c r="H118" s="13">
        <f t="shared" si="42"/>
        <v>72114.11</v>
      </c>
      <c r="I118" s="15">
        <f t="shared" si="42"/>
        <v>14368.25</v>
      </c>
      <c r="J118" s="13">
        <f t="shared" si="42"/>
        <v>14368.25</v>
      </c>
      <c r="K118" s="13">
        <f t="shared" si="42"/>
        <v>0</v>
      </c>
      <c r="L118" s="13">
        <f t="shared" si="42"/>
        <v>0</v>
      </c>
      <c r="M118" s="7"/>
    </row>
    <row r="119" spans="1:16" s="5" customFormat="1" ht="80.25" customHeight="1">
      <c r="A119" s="207"/>
      <c r="B119" s="207"/>
      <c r="C119" s="207"/>
      <c r="D119" s="14">
        <v>2013</v>
      </c>
      <c r="E119" s="56">
        <v>40176.160000000003</v>
      </c>
      <c r="F119" s="13">
        <v>40176.160000000003</v>
      </c>
      <c r="G119" s="13">
        <v>28123.31</v>
      </c>
      <c r="H119" s="13">
        <v>28123.31</v>
      </c>
      <c r="I119" s="13">
        <v>12052.85</v>
      </c>
      <c r="J119" s="13">
        <v>12052.85</v>
      </c>
      <c r="K119" s="13">
        <v>0</v>
      </c>
      <c r="L119" s="13">
        <v>0</v>
      </c>
      <c r="M119" s="7" t="s">
        <v>318</v>
      </c>
    </row>
    <row r="120" spans="1:16" s="5" customFormat="1" ht="81.75" customHeight="1">
      <c r="A120" s="206"/>
      <c r="B120" s="206"/>
      <c r="C120" s="206"/>
      <c r="D120" s="14">
        <v>2014</v>
      </c>
      <c r="E120" s="56">
        <v>46306.080000000002</v>
      </c>
      <c r="F120" s="13">
        <v>46306.2</v>
      </c>
      <c r="G120" s="13">
        <v>43990.68</v>
      </c>
      <c r="H120" s="13">
        <v>43990.8</v>
      </c>
      <c r="I120" s="13">
        <v>2315.4</v>
      </c>
      <c r="J120" s="13">
        <v>2315.4</v>
      </c>
      <c r="K120" s="13">
        <v>0</v>
      </c>
      <c r="L120" s="13">
        <v>0</v>
      </c>
      <c r="M120" s="82" t="s">
        <v>550</v>
      </c>
    </row>
    <row r="121" spans="1:16" s="5" customFormat="1" ht="60.75" customHeight="1">
      <c r="A121" s="205" t="s">
        <v>13</v>
      </c>
      <c r="B121" s="208" t="s">
        <v>45</v>
      </c>
      <c r="C121" s="226"/>
      <c r="D121" s="14" t="s">
        <v>457</v>
      </c>
      <c r="E121" s="56">
        <f>E122+E123+E124+E125</f>
        <v>36283.800000000003</v>
      </c>
      <c r="F121" s="56">
        <f t="shared" ref="F121:L121" si="43">F122+F123+F124+F125</f>
        <v>23201.8</v>
      </c>
      <c r="G121" s="56">
        <f t="shared" si="43"/>
        <v>28940.2</v>
      </c>
      <c r="H121" s="56">
        <f t="shared" si="43"/>
        <v>17384.099999999999</v>
      </c>
      <c r="I121" s="56">
        <f t="shared" si="43"/>
        <v>7343.6</v>
      </c>
      <c r="J121" s="56">
        <f t="shared" si="43"/>
        <v>5817.7</v>
      </c>
      <c r="K121" s="56">
        <f t="shared" si="43"/>
        <v>0</v>
      </c>
      <c r="L121" s="56">
        <f t="shared" si="43"/>
        <v>0</v>
      </c>
      <c r="M121" s="7"/>
    </row>
    <row r="122" spans="1:16" s="5" customFormat="1" ht="39.75" customHeight="1">
      <c r="A122" s="207"/>
      <c r="B122" s="209"/>
      <c r="C122" s="227"/>
      <c r="D122" s="14">
        <v>2013</v>
      </c>
      <c r="E122" s="56">
        <v>15440.2</v>
      </c>
      <c r="F122" s="13">
        <v>14645.9</v>
      </c>
      <c r="G122" s="13">
        <v>12722.1</v>
      </c>
      <c r="H122" s="13">
        <v>11927.8</v>
      </c>
      <c r="I122" s="13">
        <v>2718.1</v>
      </c>
      <c r="J122" s="13">
        <v>2718.1</v>
      </c>
      <c r="K122" s="13">
        <v>0</v>
      </c>
      <c r="L122" s="13">
        <v>0</v>
      </c>
      <c r="M122" s="7"/>
    </row>
    <row r="123" spans="1:16" s="5" customFormat="1" ht="45" customHeight="1">
      <c r="A123" s="207"/>
      <c r="B123" s="209"/>
      <c r="C123" s="227"/>
      <c r="D123" s="14">
        <v>2014</v>
      </c>
      <c r="E123" s="56">
        <f>E128+E132+E135++E138+E142+E145+E146</f>
        <v>18343.599999999999</v>
      </c>
      <c r="F123" s="13">
        <f>F128+F132+F135+F138+F142+F145+F146</f>
        <v>6005.4</v>
      </c>
      <c r="G123" s="13">
        <f t="shared" ref="G123:L123" si="44">G128+G132+G135+G138+G142+G145+G146</f>
        <v>15218.1</v>
      </c>
      <c r="H123" s="13">
        <f t="shared" si="44"/>
        <v>3842</v>
      </c>
      <c r="I123" s="13">
        <f t="shared" si="44"/>
        <v>3125.5</v>
      </c>
      <c r="J123" s="13">
        <f t="shared" si="44"/>
        <v>2163.4</v>
      </c>
      <c r="K123" s="13">
        <f t="shared" si="44"/>
        <v>0</v>
      </c>
      <c r="L123" s="13">
        <f t="shared" si="44"/>
        <v>0</v>
      </c>
      <c r="M123" s="7"/>
    </row>
    <row r="124" spans="1:16" s="5" customFormat="1" ht="64.5" customHeight="1">
      <c r="A124" s="207"/>
      <c r="B124" s="209"/>
      <c r="C124" s="227"/>
      <c r="D124" s="14">
        <v>2015</v>
      </c>
      <c r="E124" s="56">
        <f>E129</f>
        <v>1500</v>
      </c>
      <c r="F124" s="56">
        <f t="shared" ref="F124:L124" si="45">F129</f>
        <v>2306.1999999999998</v>
      </c>
      <c r="G124" s="56">
        <f t="shared" si="45"/>
        <v>1000</v>
      </c>
      <c r="H124" s="56">
        <f t="shared" si="45"/>
        <v>1614.3</v>
      </c>
      <c r="I124" s="56">
        <f t="shared" si="45"/>
        <v>500</v>
      </c>
      <c r="J124" s="56">
        <f t="shared" si="45"/>
        <v>691.9</v>
      </c>
      <c r="K124" s="56">
        <f t="shared" si="45"/>
        <v>0</v>
      </c>
      <c r="L124" s="56">
        <f t="shared" si="45"/>
        <v>0</v>
      </c>
      <c r="M124" s="7"/>
    </row>
    <row r="125" spans="1:16" s="5" customFormat="1" ht="64.5" customHeight="1">
      <c r="A125" s="206"/>
      <c r="B125" s="210"/>
      <c r="C125" s="228"/>
      <c r="D125" s="14">
        <v>2016</v>
      </c>
      <c r="E125" s="56">
        <f>E139</f>
        <v>1000</v>
      </c>
      <c r="F125" s="56">
        <f t="shared" ref="F125:L125" si="46">F139</f>
        <v>244.3</v>
      </c>
      <c r="G125" s="56">
        <f t="shared" si="46"/>
        <v>0</v>
      </c>
      <c r="H125" s="56">
        <f t="shared" si="46"/>
        <v>0</v>
      </c>
      <c r="I125" s="56">
        <f t="shared" si="46"/>
        <v>1000</v>
      </c>
      <c r="J125" s="56">
        <f t="shared" si="46"/>
        <v>244.3</v>
      </c>
      <c r="K125" s="56">
        <f t="shared" si="46"/>
        <v>0</v>
      </c>
      <c r="L125" s="56">
        <f t="shared" si="46"/>
        <v>0</v>
      </c>
      <c r="M125" s="7"/>
    </row>
    <row r="126" spans="1:16" s="5" customFormat="1" ht="36" customHeight="1">
      <c r="A126" s="211" t="s">
        <v>14</v>
      </c>
      <c r="B126" s="205" t="s">
        <v>50</v>
      </c>
      <c r="C126" s="64"/>
      <c r="D126" s="14" t="s">
        <v>41</v>
      </c>
      <c r="E126" s="56">
        <f>E127+E128+E129</f>
        <v>9841.2999999999993</v>
      </c>
      <c r="F126" s="56">
        <f t="shared" ref="F126:L126" si="47">F127+F128+F129</f>
        <v>11357.7</v>
      </c>
      <c r="G126" s="56">
        <f t="shared" si="47"/>
        <v>6781.2</v>
      </c>
      <c r="H126" s="56">
        <f t="shared" si="47"/>
        <v>9067.7999999999993</v>
      </c>
      <c r="I126" s="56">
        <f t="shared" si="47"/>
        <v>3060.1</v>
      </c>
      <c r="J126" s="56">
        <f t="shared" si="47"/>
        <v>2289.9</v>
      </c>
      <c r="K126" s="56">
        <f t="shared" si="47"/>
        <v>0</v>
      </c>
      <c r="L126" s="56">
        <f t="shared" si="47"/>
        <v>0</v>
      </c>
      <c r="M126" s="7"/>
    </row>
    <row r="127" spans="1:16" s="5" customFormat="1" ht="104.25" customHeight="1">
      <c r="A127" s="212"/>
      <c r="B127" s="207"/>
      <c r="C127" s="12" t="s">
        <v>51</v>
      </c>
      <c r="D127" s="14">
        <v>2013</v>
      </c>
      <c r="E127" s="13">
        <v>4318.2</v>
      </c>
      <c r="F127" s="13">
        <v>4011.5</v>
      </c>
      <c r="G127" s="13">
        <v>4318.2</v>
      </c>
      <c r="H127" s="13">
        <v>4011.5</v>
      </c>
      <c r="I127" s="13">
        <v>0</v>
      </c>
      <c r="J127" s="13">
        <v>0</v>
      </c>
      <c r="K127" s="13">
        <v>0</v>
      </c>
      <c r="L127" s="13">
        <v>0</v>
      </c>
      <c r="M127" s="21" t="s">
        <v>319</v>
      </c>
    </row>
    <row r="128" spans="1:16" s="5" customFormat="1" ht="131.25" customHeight="1">
      <c r="A128" s="212"/>
      <c r="B128" s="207"/>
      <c r="C128" s="207"/>
      <c r="D128" s="14">
        <v>2014</v>
      </c>
      <c r="E128" s="13">
        <v>4023.1</v>
      </c>
      <c r="F128" s="13">
        <v>5040</v>
      </c>
      <c r="G128" s="13">
        <v>1463</v>
      </c>
      <c r="H128" s="13">
        <v>3442</v>
      </c>
      <c r="I128" s="13">
        <v>2560.1</v>
      </c>
      <c r="J128" s="13">
        <v>1598</v>
      </c>
      <c r="K128" s="13">
        <v>0</v>
      </c>
      <c r="L128" s="13">
        <v>0</v>
      </c>
      <c r="M128" s="83" t="s">
        <v>551</v>
      </c>
    </row>
    <row r="129" spans="1:13" s="5" customFormat="1" ht="168.75" customHeight="1">
      <c r="A129" s="213"/>
      <c r="B129" s="207"/>
      <c r="C129" s="206"/>
      <c r="D129" s="14">
        <v>2015</v>
      </c>
      <c r="E129" s="13">
        <v>1500</v>
      </c>
      <c r="F129" s="13">
        <v>2306.1999999999998</v>
      </c>
      <c r="G129" s="13">
        <v>1000</v>
      </c>
      <c r="H129" s="13">
        <v>1614.3</v>
      </c>
      <c r="I129" s="13">
        <v>500</v>
      </c>
      <c r="J129" s="13">
        <v>691.9</v>
      </c>
      <c r="K129" s="13">
        <v>0</v>
      </c>
      <c r="L129" s="13">
        <v>0</v>
      </c>
      <c r="M129" s="84" t="s">
        <v>724</v>
      </c>
    </row>
    <row r="130" spans="1:13" s="5" customFormat="1" ht="65.25" customHeight="1">
      <c r="A130" s="279" t="s">
        <v>18</v>
      </c>
      <c r="B130" s="207"/>
      <c r="C130" s="205" t="s">
        <v>52</v>
      </c>
      <c r="D130" s="14" t="s">
        <v>41</v>
      </c>
      <c r="E130" s="14">
        <f>E131+E132</f>
        <v>3388.7</v>
      </c>
      <c r="F130" s="14">
        <f t="shared" ref="F130:L130" si="48">F131+F132</f>
        <v>1982</v>
      </c>
      <c r="G130" s="14">
        <f t="shared" si="48"/>
        <v>3388.7</v>
      </c>
      <c r="H130" s="14">
        <f t="shared" si="48"/>
        <v>1982</v>
      </c>
      <c r="I130" s="14">
        <f t="shared" si="48"/>
        <v>0</v>
      </c>
      <c r="J130" s="14">
        <f t="shared" si="48"/>
        <v>0</v>
      </c>
      <c r="K130" s="14">
        <f t="shared" si="48"/>
        <v>0</v>
      </c>
      <c r="L130" s="14">
        <f t="shared" si="48"/>
        <v>0</v>
      </c>
      <c r="M130" s="83"/>
    </row>
    <row r="131" spans="1:13" s="5" customFormat="1" ht="51.75" customHeight="1">
      <c r="A131" s="280"/>
      <c r="B131" s="207"/>
      <c r="C131" s="207"/>
      <c r="D131" s="14">
        <v>2013</v>
      </c>
      <c r="E131" s="13">
        <v>1982</v>
      </c>
      <c r="F131" s="13">
        <v>1982</v>
      </c>
      <c r="G131" s="13">
        <v>1982</v>
      </c>
      <c r="H131" s="13">
        <v>1982</v>
      </c>
      <c r="I131" s="13">
        <v>0</v>
      </c>
      <c r="J131" s="13">
        <v>0</v>
      </c>
      <c r="K131" s="13">
        <v>0</v>
      </c>
      <c r="L131" s="13">
        <v>0</v>
      </c>
      <c r="M131" s="21" t="s">
        <v>320</v>
      </c>
    </row>
    <row r="132" spans="1:13" s="5" customFormat="1" ht="56.25" customHeight="1">
      <c r="A132" s="281"/>
      <c r="B132" s="207"/>
      <c r="C132" s="206"/>
      <c r="D132" s="14">
        <v>2014</v>
      </c>
      <c r="E132" s="13">
        <v>1406.7</v>
      </c>
      <c r="F132" s="13">
        <v>0</v>
      </c>
      <c r="G132" s="13">
        <v>1406.7</v>
      </c>
      <c r="H132" s="13">
        <v>0</v>
      </c>
      <c r="I132" s="13">
        <v>0</v>
      </c>
      <c r="J132" s="13">
        <v>0</v>
      </c>
      <c r="K132" s="13">
        <v>0</v>
      </c>
      <c r="L132" s="13">
        <v>0</v>
      </c>
      <c r="M132" s="85" t="s">
        <v>552</v>
      </c>
    </row>
    <row r="133" spans="1:13" s="5" customFormat="1" ht="56.25" customHeight="1">
      <c r="A133" s="279" t="s">
        <v>46</v>
      </c>
      <c r="B133" s="207"/>
      <c r="C133" s="205" t="s">
        <v>53</v>
      </c>
      <c r="D133" s="14" t="s">
        <v>41</v>
      </c>
      <c r="E133" s="13">
        <f>E134+E135</f>
        <v>3183.4</v>
      </c>
      <c r="F133" s="13">
        <f t="shared" ref="F133:L133" si="49">F134+F135</f>
        <v>2919.4</v>
      </c>
      <c r="G133" s="13">
        <f t="shared" si="49"/>
        <v>1430.7</v>
      </c>
      <c r="H133" s="13">
        <f t="shared" si="49"/>
        <v>1166.7</v>
      </c>
      <c r="I133" s="13">
        <f t="shared" si="49"/>
        <v>1752.7</v>
      </c>
      <c r="J133" s="13">
        <f t="shared" si="49"/>
        <v>1752.7</v>
      </c>
      <c r="K133" s="13">
        <f t="shared" si="49"/>
        <v>0</v>
      </c>
      <c r="L133" s="13">
        <f t="shared" si="49"/>
        <v>0</v>
      </c>
      <c r="M133" s="85"/>
    </row>
    <row r="134" spans="1:13" s="5" customFormat="1" ht="123" customHeight="1">
      <c r="A134" s="280"/>
      <c r="B134" s="207"/>
      <c r="C134" s="207"/>
      <c r="D134" s="14">
        <v>2013</v>
      </c>
      <c r="E134" s="13">
        <v>2833.4</v>
      </c>
      <c r="F134" s="13">
        <v>2519.4</v>
      </c>
      <c r="G134" s="13">
        <v>1080.7</v>
      </c>
      <c r="H134" s="13">
        <v>766.7</v>
      </c>
      <c r="I134" s="13">
        <v>1752.7</v>
      </c>
      <c r="J134" s="13">
        <v>1752.7</v>
      </c>
      <c r="K134" s="13">
        <v>0</v>
      </c>
      <c r="L134" s="13">
        <v>0</v>
      </c>
      <c r="M134" s="21" t="s">
        <v>323</v>
      </c>
    </row>
    <row r="135" spans="1:13" s="5" customFormat="1" ht="117" customHeight="1">
      <c r="A135" s="281"/>
      <c r="B135" s="207"/>
      <c r="C135" s="206"/>
      <c r="D135" s="14">
        <v>2014</v>
      </c>
      <c r="E135" s="14">
        <v>350</v>
      </c>
      <c r="F135" s="14">
        <v>400</v>
      </c>
      <c r="G135" s="14">
        <v>350</v>
      </c>
      <c r="H135" s="14">
        <v>400</v>
      </c>
      <c r="I135" s="14">
        <v>0</v>
      </c>
      <c r="J135" s="14">
        <v>0</v>
      </c>
      <c r="K135" s="14">
        <v>0</v>
      </c>
      <c r="L135" s="14">
        <v>0</v>
      </c>
      <c r="M135" s="85" t="s">
        <v>553</v>
      </c>
    </row>
    <row r="136" spans="1:13" s="5" customFormat="1" ht="58.5" customHeight="1">
      <c r="A136" s="279" t="s">
        <v>47</v>
      </c>
      <c r="B136" s="207"/>
      <c r="C136" s="205" t="s">
        <v>54</v>
      </c>
      <c r="D136" s="14" t="s">
        <v>41</v>
      </c>
      <c r="E136" s="14">
        <f>E137+E138+E139</f>
        <v>3604.5</v>
      </c>
      <c r="F136" s="14">
        <f t="shared" ref="F136:L136" si="50">F137+F138+F139</f>
        <v>2198.5</v>
      </c>
      <c r="G136" s="14">
        <f t="shared" si="50"/>
        <v>2039.1</v>
      </c>
      <c r="H136" s="14">
        <f t="shared" si="50"/>
        <v>1388.8</v>
      </c>
      <c r="I136" s="14">
        <f t="shared" si="50"/>
        <v>1565.4</v>
      </c>
      <c r="J136" s="14">
        <f t="shared" si="50"/>
        <v>809.7</v>
      </c>
      <c r="K136" s="14">
        <f t="shared" si="50"/>
        <v>0</v>
      </c>
      <c r="L136" s="14">
        <f t="shared" si="50"/>
        <v>0</v>
      </c>
      <c r="M136" s="85"/>
    </row>
    <row r="137" spans="1:13" s="5" customFormat="1" ht="60.75" customHeight="1">
      <c r="A137" s="280"/>
      <c r="B137" s="207"/>
      <c r="C137" s="207"/>
      <c r="D137" s="14">
        <v>2013</v>
      </c>
      <c r="E137" s="13">
        <v>1388.8</v>
      </c>
      <c r="F137" s="13">
        <v>1388.8</v>
      </c>
      <c r="G137" s="13">
        <v>1388.8</v>
      </c>
      <c r="H137" s="13">
        <v>1388.8</v>
      </c>
      <c r="I137" s="13">
        <v>0</v>
      </c>
      <c r="J137" s="13">
        <v>0</v>
      </c>
      <c r="K137" s="13">
        <v>0</v>
      </c>
      <c r="L137" s="13">
        <v>0</v>
      </c>
      <c r="M137" s="21" t="s">
        <v>321</v>
      </c>
    </row>
    <row r="138" spans="1:13" s="5" customFormat="1" ht="143.25" customHeight="1">
      <c r="A138" s="280"/>
      <c r="B138" s="207"/>
      <c r="C138" s="207"/>
      <c r="D138" s="14">
        <v>2014</v>
      </c>
      <c r="E138" s="13">
        <v>1215.7</v>
      </c>
      <c r="F138" s="13">
        <v>565.4</v>
      </c>
      <c r="G138" s="13">
        <v>650.29999999999995</v>
      </c>
      <c r="H138" s="13">
        <v>0</v>
      </c>
      <c r="I138" s="13">
        <v>565.4</v>
      </c>
      <c r="J138" s="13">
        <v>565.4</v>
      </c>
      <c r="K138" s="13">
        <v>0</v>
      </c>
      <c r="L138" s="13">
        <v>0</v>
      </c>
      <c r="M138" s="83" t="s">
        <v>554</v>
      </c>
    </row>
    <row r="139" spans="1:13" s="5" customFormat="1" ht="169.5" customHeight="1">
      <c r="A139" s="281"/>
      <c r="B139" s="207"/>
      <c r="C139" s="206"/>
      <c r="D139" s="14">
        <v>2016</v>
      </c>
      <c r="E139" s="13">
        <v>1000</v>
      </c>
      <c r="F139" s="13">
        <v>244.3</v>
      </c>
      <c r="G139" s="13">
        <v>0</v>
      </c>
      <c r="H139" s="13">
        <v>0</v>
      </c>
      <c r="I139" s="13">
        <v>1000</v>
      </c>
      <c r="J139" s="13">
        <v>244.3</v>
      </c>
      <c r="K139" s="13">
        <v>0</v>
      </c>
      <c r="L139" s="13">
        <v>0</v>
      </c>
      <c r="M139" s="193" t="s">
        <v>887</v>
      </c>
    </row>
    <row r="140" spans="1:13" s="5" customFormat="1" ht="51" customHeight="1">
      <c r="A140" s="279" t="s">
        <v>48</v>
      </c>
      <c r="B140" s="207"/>
      <c r="C140" s="205" t="s">
        <v>55</v>
      </c>
      <c r="D140" s="14" t="s">
        <v>41</v>
      </c>
      <c r="E140" s="13">
        <f>E141+E142</f>
        <v>4936.1000000000004</v>
      </c>
      <c r="F140" s="13">
        <f t="shared" ref="F140:L140" si="51">F141+F142</f>
        <v>1146</v>
      </c>
      <c r="G140" s="13">
        <f t="shared" si="51"/>
        <v>4936.1000000000004</v>
      </c>
      <c r="H140" s="13">
        <f t="shared" si="51"/>
        <v>1146</v>
      </c>
      <c r="I140" s="13">
        <f t="shared" si="51"/>
        <v>0</v>
      </c>
      <c r="J140" s="13">
        <f t="shared" si="51"/>
        <v>0</v>
      </c>
      <c r="K140" s="13">
        <f t="shared" si="51"/>
        <v>0</v>
      </c>
      <c r="L140" s="13">
        <f t="shared" si="51"/>
        <v>0</v>
      </c>
      <c r="M140" s="83"/>
    </row>
    <row r="141" spans="1:13" s="5" customFormat="1" ht="89.25" customHeight="1">
      <c r="A141" s="280"/>
      <c r="B141" s="207"/>
      <c r="C141" s="207"/>
      <c r="D141" s="14">
        <v>2013</v>
      </c>
      <c r="E141" s="13">
        <v>1216.0999999999999</v>
      </c>
      <c r="F141" s="13">
        <v>1146</v>
      </c>
      <c r="G141" s="13">
        <v>1216.0999999999999</v>
      </c>
      <c r="H141" s="13">
        <v>1146</v>
      </c>
      <c r="I141" s="13">
        <v>0</v>
      </c>
      <c r="J141" s="13">
        <v>0</v>
      </c>
      <c r="K141" s="13">
        <v>0</v>
      </c>
      <c r="L141" s="13">
        <v>0</v>
      </c>
      <c r="M141" s="21" t="s">
        <v>322</v>
      </c>
    </row>
    <row r="142" spans="1:13" s="5" customFormat="1" ht="48.75" customHeight="1">
      <c r="A142" s="281"/>
      <c r="B142" s="207"/>
      <c r="C142" s="206"/>
      <c r="D142" s="14">
        <v>2014</v>
      </c>
      <c r="E142" s="14">
        <v>3720</v>
      </c>
      <c r="F142" s="14">
        <v>0</v>
      </c>
      <c r="G142" s="14">
        <v>3720</v>
      </c>
      <c r="H142" s="14">
        <v>0</v>
      </c>
      <c r="I142" s="14">
        <v>0</v>
      </c>
      <c r="J142" s="14">
        <v>0</v>
      </c>
      <c r="K142" s="14">
        <v>0</v>
      </c>
      <c r="L142" s="14">
        <v>0</v>
      </c>
      <c r="M142" s="85" t="s">
        <v>552</v>
      </c>
    </row>
    <row r="143" spans="1:13" s="5" customFormat="1" ht="44.25" customHeight="1">
      <c r="A143" s="279" t="s">
        <v>49</v>
      </c>
      <c r="B143" s="207"/>
      <c r="C143" s="205" t="s">
        <v>21</v>
      </c>
      <c r="D143" s="14" t="s">
        <v>41</v>
      </c>
      <c r="E143" s="14">
        <f>E144+E145</f>
        <v>6414.7999999999993</v>
      </c>
      <c r="F143" s="14">
        <f t="shared" ref="F143:L143" si="52">F144+F145</f>
        <v>3598.2</v>
      </c>
      <c r="G143" s="14">
        <f t="shared" si="52"/>
        <v>5449.4</v>
      </c>
      <c r="H143" s="14">
        <f t="shared" si="52"/>
        <v>2632.8</v>
      </c>
      <c r="I143" s="14">
        <f t="shared" si="52"/>
        <v>965.4</v>
      </c>
      <c r="J143" s="14">
        <f t="shared" si="52"/>
        <v>965.4</v>
      </c>
      <c r="K143" s="14">
        <f t="shared" si="52"/>
        <v>0</v>
      </c>
      <c r="L143" s="14">
        <f t="shared" si="52"/>
        <v>0</v>
      </c>
      <c r="M143" s="85"/>
    </row>
    <row r="144" spans="1:13" s="5" customFormat="1" ht="139.5" customHeight="1">
      <c r="A144" s="280"/>
      <c r="B144" s="207"/>
      <c r="C144" s="207"/>
      <c r="D144" s="14">
        <v>2013</v>
      </c>
      <c r="E144" s="13">
        <v>3701.7</v>
      </c>
      <c r="F144" s="13">
        <v>3598.2</v>
      </c>
      <c r="G144" s="13">
        <v>2736.3</v>
      </c>
      <c r="H144" s="13">
        <v>2632.8</v>
      </c>
      <c r="I144" s="13">
        <v>965.4</v>
      </c>
      <c r="J144" s="13">
        <v>965.4</v>
      </c>
      <c r="K144" s="13">
        <v>0</v>
      </c>
      <c r="L144" s="13">
        <v>0</v>
      </c>
      <c r="M144" s="21" t="s">
        <v>324</v>
      </c>
    </row>
    <row r="145" spans="1:13" s="5" customFormat="1" ht="69" customHeight="1">
      <c r="A145" s="281"/>
      <c r="B145" s="62"/>
      <c r="C145" s="206"/>
      <c r="D145" s="14">
        <v>2014</v>
      </c>
      <c r="E145" s="13">
        <v>2713.1</v>
      </c>
      <c r="F145" s="13">
        <v>0</v>
      </c>
      <c r="G145" s="13">
        <v>2713.1</v>
      </c>
      <c r="H145" s="13">
        <v>0</v>
      </c>
      <c r="I145" s="13">
        <v>0</v>
      </c>
      <c r="J145" s="13">
        <v>0</v>
      </c>
      <c r="K145" s="13">
        <v>0</v>
      </c>
      <c r="L145" s="13">
        <v>0</v>
      </c>
      <c r="M145" s="85" t="s">
        <v>552</v>
      </c>
    </row>
    <row r="146" spans="1:13" s="5" customFormat="1" ht="48.75" customHeight="1">
      <c r="A146" s="86" t="s">
        <v>458</v>
      </c>
      <c r="B146" s="62"/>
      <c r="C146" s="35" t="s">
        <v>17</v>
      </c>
      <c r="D146" s="14">
        <v>2014</v>
      </c>
      <c r="E146" s="13">
        <v>4915</v>
      </c>
      <c r="F146" s="13">
        <v>0</v>
      </c>
      <c r="G146" s="13">
        <v>4915</v>
      </c>
      <c r="H146" s="13">
        <v>0</v>
      </c>
      <c r="I146" s="13">
        <v>0</v>
      </c>
      <c r="J146" s="13">
        <v>0</v>
      </c>
      <c r="K146" s="13">
        <v>0</v>
      </c>
      <c r="L146" s="13">
        <v>0</v>
      </c>
      <c r="M146" s="85" t="s">
        <v>552</v>
      </c>
    </row>
    <row r="147" spans="1:13" s="5" customFormat="1" ht="42" customHeight="1">
      <c r="A147" s="205" t="s">
        <v>22</v>
      </c>
      <c r="B147" s="205" t="s">
        <v>56</v>
      </c>
      <c r="C147" s="226"/>
      <c r="D147" s="14" t="s">
        <v>457</v>
      </c>
      <c r="E147" s="13">
        <f>E148+E149+E150+E151</f>
        <v>1850</v>
      </c>
      <c r="F147" s="13">
        <f t="shared" ref="F147:L147" si="53">F148+F149+F150+F151</f>
        <v>2072.6999999999998</v>
      </c>
      <c r="G147" s="13">
        <f t="shared" si="53"/>
        <v>320</v>
      </c>
      <c r="H147" s="13">
        <f t="shared" si="53"/>
        <v>320</v>
      </c>
      <c r="I147" s="13">
        <f t="shared" si="53"/>
        <v>1360</v>
      </c>
      <c r="J147" s="13">
        <f t="shared" si="53"/>
        <v>1582.7</v>
      </c>
      <c r="K147" s="13">
        <f t="shared" si="53"/>
        <v>170</v>
      </c>
      <c r="L147" s="13">
        <f t="shared" si="53"/>
        <v>170</v>
      </c>
      <c r="M147" s="7"/>
    </row>
    <row r="148" spans="1:13" s="5" customFormat="1" ht="44.25" customHeight="1">
      <c r="A148" s="207"/>
      <c r="B148" s="207"/>
      <c r="C148" s="227"/>
      <c r="D148" s="14">
        <v>2013</v>
      </c>
      <c r="E148" s="13">
        <v>200</v>
      </c>
      <c r="F148" s="13">
        <v>200</v>
      </c>
      <c r="G148" s="13">
        <v>160</v>
      </c>
      <c r="H148" s="13">
        <v>160</v>
      </c>
      <c r="I148" s="13">
        <v>0</v>
      </c>
      <c r="J148" s="13">
        <v>0</v>
      </c>
      <c r="K148" s="13">
        <v>40</v>
      </c>
      <c r="L148" s="13">
        <v>40</v>
      </c>
      <c r="M148" s="21"/>
    </row>
    <row r="149" spans="1:13" s="5" customFormat="1" ht="57.75" customHeight="1">
      <c r="A149" s="207"/>
      <c r="B149" s="207"/>
      <c r="C149" s="227"/>
      <c r="D149" s="14">
        <v>2014</v>
      </c>
      <c r="E149" s="13">
        <f>E155</f>
        <v>190</v>
      </c>
      <c r="F149" s="13">
        <f t="shared" ref="F149:L149" si="54">F155</f>
        <v>190</v>
      </c>
      <c r="G149" s="13">
        <f t="shared" si="54"/>
        <v>160</v>
      </c>
      <c r="H149" s="13">
        <f t="shared" si="54"/>
        <v>160</v>
      </c>
      <c r="I149" s="13">
        <f t="shared" si="54"/>
        <v>0</v>
      </c>
      <c r="J149" s="13">
        <f t="shared" si="54"/>
        <v>0</v>
      </c>
      <c r="K149" s="13">
        <f t="shared" si="54"/>
        <v>30</v>
      </c>
      <c r="L149" s="13">
        <f t="shared" si="54"/>
        <v>30</v>
      </c>
      <c r="M149" s="7"/>
    </row>
    <row r="150" spans="1:13" s="5" customFormat="1" ht="59.25" customHeight="1">
      <c r="A150" s="207"/>
      <c r="B150" s="207"/>
      <c r="C150" s="227"/>
      <c r="D150" s="14">
        <v>2015</v>
      </c>
      <c r="E150" s="13">
        <f>E152+E156</f>
        <v>1230</v>
      </c>
      <c r="F150" s="13">
        <f t="shared" ref="F150:L150" si="55">F152+F156</f>
        <v>1632.7</v>
      </c>
      <c r="G150" s="13">
        <f t="shared" si="55"/>
        <v>0</v>
      </c>
      <c r="H150" s="13">
        <f t="shared" si="55"/>
        <v>0</v>
      </c>
      <c r="I150" s="13">
        <f t="shared" si="55"/>
        <v>1180</v>
      </c>
      <c r="J150" s="13">
        <f t="shared" si="55"/>
        <v>1582.7</v>
      </c>
      <c r="K150" s="13">
        <f t="shared" si="55"/>
        <v>50</v>
      </c>
      <c r="L150" s="13">
        <f t="shared" si="55"/>
        <v>50</v>
      </c>
      <c r="M150" s="7"/>
    </row>
    <row r="151" spans="1:13" s="5" customFormat="1" ht="59.25" customHeight="1">
      <c r="A151" s="206"/>
      <c r="B151" s="206"/>
      <c r="C151" s="228"/>
      <c r="D151" s="14">
        <v>2016</v>
      </c>
      <c r="E151" s="13">
        <f>E157</f>
        <v>230</v>
      </c>
      <c r="F151" s="13">
        <f t="shared" ref="F151:L151" si="56">F157</f>
        <v>50</v>
      </c>
      <c r="G151" s="13">
        <f t="shared" si="56"/>
        <v>0</v>
      </c>
      <c r="H151" s="13">
        <f t="shared" si="56"/>
        <v>0</v>
      </c>
      <c r="I151" s="13">
        <f t="shared" si="56"/>
        <v>180</v>
      </c>
      <c r="J151" s="13">
        <f t="shared" si="56"/>
        <v>0</v>
      </c>
      <c r="K151" s="13">
        <f t="shared" si="56"/>
        <v>50</v>
      </c>
      <c r="L151" s="13">
        <f t="shared" si="56"/>
        <v>50</v>
      </c>
      <c r="M151" s="195"/>
    </row>
    <row r="152" spans="1:13" s="5" customFormat="1" ht="71.25" customHeight="1">
      <c r="A152" s="87" t="s">
        <v>26</v>
      </c>
      <c r="B152" s="87" t="s">
        <v>652</v>
      </c>
      <c r="C152" s="64" t="s">
        <v>35</v>
      </c>
      <c r="D152" s="14">
        <v>2015</v>
      </c>
      <c r="E152" s="13">
        <v>1000</v>
      </c>
      <c r="F152" s="13">
        <v>1409.4</v>
      </c>
      <c r="G152" s="13">
        <v>0</v>
      </c>
      <c r="H152" s="13">
        <v>0</v>
      </c>
      <c r="I152" s="13">
        <v>1000</v>
      </c>
      <c r="J152" s="13">
        <v>1409.4</v>
      </c>
      <c r="K152" s="13">
        <v>0</v>
      </c>
      <c r="L152" s="13">
        <v>0</v>
      </c>
      <c r="M152" s="88" t="s">
        <v>772</v>
      </c>
    </row>
    <row r="153" spans="1:13" s="5" customFormat="1" ht="44.25" customHeight="1">
      <c r="A153" s="205" t="s">
        <v>25</v>
      </c>
      <c r="B153" s="205" t="s">
        <v>57</v>
      </c>
      <c r="C153" s="205" t="s">
        <v>35</v>
      </c>
      <c r="D153" s="14" t="s">
        <v>41</v>
      </c>
      <c r="E153" s="13">
        <f>E154+E155+E156+E157</f>
        <v>850</v>
      </c>
      <c r="F153" s="13">
        <f t="shared" ref="F153:L153" si="57">F154+F155+F156+F157</f>
        <v>663.3</v>
      </c>
      <c r="G153" s="13">
        <f t="shared" si="57"/>
        <v>320</v>
      </c>
      <c r="H153" s="13">
        <f t="shared" si="57"/>
        <v>320</v>
      </c>
      <c r="I153" s="13">
        <f t="shared" si="57"/>
        <v>360</v>
      </c>
      <c r="J153" s="13">
        <f t="shared" si="57"/>
        <v>173.3</v>
      </c>
      <c r="K153" s="13">
        <f t="shared" si="57"/>
        <v>170</v>
      </c>
      <c r="L153" s="13">
        <f t="shared" si="57"/>
        <v>170</v>
      </c>
      <c r="M153" s="7"/>
    </row>
    <row r="154" spans="1:13" s="5" customFormat="1" ht="73.5" customHeight="1">
      <c r="A154" s="207"/>
      <c r="B154" s="207"/>
      <c r="C154" s="207"/>
      <c r="D154" s="14">
        <v>2013</v>
      </c>
      <c r="E154" s="13">
        <v>200</v>
      </c>
      <c r="F154" s="13">
        <v>200</v>
      </c>
      <c r="G154" s="13">
        <v>160</v>
      </c>
      <c r="H154" s="13">
        <v>160</v>
      </c>
      <c r="I154" s="13">
        <v>0</v>
      </c>
      <c r="J154" s="13">
        <v>0</v>
      </c>
      <c r="K154" s="13">
        <v>40</v>
      </c>
      <c r="L154" s="13">
        <v>40</v>
      </c>
      <c r="M154" s="21" t="s">
        <v>325</v>
      </c>
    </row>
    <row r="155" spans="1:13" s="5" customFormat="1" ht="147.75" customHeight="1">
      <c r="A155" s="207"/>
      <c r="B155" s="207"/>
      <c r="C155" s="207"/>
      <c r="D155" s="14">
        <v>2014</v>
      </c>
      <c r="E155" s="13">
        <v>190</v>
      </c>
      <c r="F155" s="13">
        <v>190</v>
      </c>
      <c r="G155" s="13">
        <v>160</v>
      </c>
      <c r="H155" s="13">
        <v>160</v>
      </c>
      <c r="I155" s="13">
        <v>0</v>
      </c>
      <c r="J155" s="13">
        <v>0</v>
      </c>
      <c r="K155" s="13">
        <v>30</v>
      </c>
      <c r="L155" s="13">
        <v>30</v>
      </c>
      <c r="M155" s="7" t="s">
        <v>555</v>
      </c>
    </row>
    <row r="156" spans="1:13" s="5" customFormat="1" ht="111.75" customHeight="1">
      <c r="A156" s="207"/>
      <c r="B156" s="207"/>
      <c r="C156" s="207"/>
      <c r="D156" s="14">
        <v>2015</v>
      </c>
      <c r="E156" s="13">
        <v>230</v>
      </c>
      <c r="F156" s="13">
        <v>223.3</v>
      </c>
      <c r="G156" s="13">
        <v>0</v>
      </c>
      <c r="H156" s="13">
        <v>0</v>
      </c>
      <c r="I156" s="13">
        <v>180</v>
      </c>
      <c r="J156" s="13">
        <v>173.3</v>
      </c>
      <c r="K156" s="13">
        <v>50</v>
      </c>
      <c r="L156" s="13">
        <v>50</v>
      </c>
      <c r="M156" s="7" t="s">
        <v>723</v>
      </c>
    </row>
    <row r="157" spans="1:13" s="5" customFormat="1" ht="81.75" customHeight="1">
      <c r="A157" s="206"/>
      <c r="B157" s="206"/>
      <c r="C157" s="206"/>
      <c r="D157" s="14">
        <v>2016</v>
      </c>
      <c r="E157" s="13">
        <v>230</v>
      </c>
      <c r="F157" s="13">
        <v>50</v>
      </c>
      <c r="G157" s="13">
        <v>0</v>
      </c>
      <c r="H157" s="13">
        <v>0</v>
      </c>
      <c r="I157" s="13">
        <v>180</v>
      </c>
      <c r="J157" s="13">
        <v>0</v>
      </c>
      <c r="K157" s="13">
        <v>50</v>
      </c>
      <c r="L157" s="13">
        <v>50</v>
      </c>
      <c r="M157" s="194" t="s">
        <v>888</v>
      </c>
    </row>
    <row r="158" spans="1:13" s="5" customFormat="1" ht="49.5" customHeight="1">
      <c r="A158" s="205" t="s">
        <v>32</v>
      </c>
      <c r="B158" s="205" t="s">
        <v>58</v>
      </c>
      <c r="C158" s="205" t="s">
        <v>35</v>
      </c>
      <c r="D158" s="14" t="s">
        <v>457</v>
      </c>
      <c r="E158" s="13">
        <f>E159+E160</f>
        <v>1999</v>
      </c>
      <c r="F158" s="13">
        <f t="shared" ref="F158:L158" si="58">F159+F160</f>
        <v>1849</v>
      </c>
      <c r="G158" s="13">
        <f t="shared" si="58"/>
        <v>1669</v>
      </c>
      <c r="H158" s="13">
        <f t="shared" si="58"/>
        <v>1669</v>
      </c>
      <c r="I158" s="13">
        <f t="shared" si="58"/>
        <v>330</v>
      </c>
      <c r="J158" s="13">
        <f t="shared" si="58"/>
        <v>180</v>
      </c>
      <c r="K158" s="13">
        <f t="shared" si="58"/>
        <v>0</v>
      </c>
      <c r="L158" s="13">
        <f t="shared" si="58"/>
        <v>0</v>
      </c>
      <c r="M158" s="7"/>
    </row>
    <row r="159" spans="1:13" s="5" customFormat="1" ht="89.25" customHeight="1">
      <c r="A159" s="207"/>
      <c r="B159" s="207"/>
      <c r="C159" s="207"/>
      <c r="D159" s="14">
        <v>2013</v>
      </c>
      <c r="E159" s="13">
        <v>1849</v>
      </c>
      <c r="F159" s="13">
        <v>1849</v>
      </c>
      <c r="G159" s="13">
        <v>1669</v>
      </c>
      <c r="H159" s="13">
        <v>1669</v>
      </c>
      <c r="I159" s="13">
        <v>180</v>
      </c>
      <c r="J159" s="13">
        <v>180</v>
      </c>
      <c r="K159" s="13">
        <v>0</v>
      </c>
      <c r="L159" s="13">
        <v>0</v>
      </c>
      <c r="M159" s="7" t="s">
        <v>327</v>
      </c>
    </row>
    <row r="160" spans="1:13" s="5" customFormat="1" ht="47.25" customHeight="1">
      <c r="A160" s="206"/>
      <c r="B160" s="206"/>
      <c r="C160" s="206"/>
      <c r="D160" s="14">
        <v>2014</v>
      </c>
      <c r="E160" s="13">
        <v>150</v>
      </c>
      <c r="F160" s="13">
        <v>0</v>
      </c>
      <c r="G160" s="13">
        <v>0</v>
      </c>
      <c r="H160" s="13">
        <v>0</v>
      </c>
      <c r="I160" s="13">
        <v>150</v>
      </c>
      <c r="J160" s="13">
        <v>0</v>
      </c>
      <c r="K160" s="13">
        <v>0</v>
      </c>
      <c r="L160" s="13">
        <v>0</v>
      </c>
      <c r="M160" s="83" t="s">
        <v>556</v>
      </c>
    </row>
    <row r="161" spans="1:13" s="5" customFormat="1" ht="52.5" customHeight="1">
      <c r="A161" s="205" t="s">
        <v>39</v>
      </c>
      <c r="B161" s="205" t="s">
        <v>59</v>
      </c>
      <c r="C161" s="205" t="s">
        <v>35</v>
      </c>
      <c r="D161" s="14" t="s">
        <v>457</v>
      </c>
      <c r="E161" s="13">
        <f>E162+E163+E164+E165</f>
        <v>1016.1</v>
      </c>
      <c r="F161" s="13">
        <f t="shared" ref="F161:L161" si="59">F162+F163+F164+F165</f>
        <v>1328.2</v>
      </c>
      <c r="G161" s="13">
        <f t="shared" si="59"/>
        <v>576.1</v>
      </c>
      <c r="H161" s="13">
        <f t="shared" si="59"/>
        <v>953.7</v>
      </c>
      <c r="I161" s="13">
        <f t="shared" si="59"/>
        <v>440</v>
      </c>
      <c r="J161" s="13">
        <f t="shared" si="59"/>
        <v>374.5</v>
      </c>
      <c r="K161" s="13">
        <f t="shared" si="59"/>
        <v>0</v>
      </c>
      <c r="L161" s="13">
        <f t="shared" si="59"/>
        <v>0</v>
      </c>
      <c r="M161" s="7"/>
    </row>
    <row r="162" spans="1:13" s="5" customFormat="1" ht="60" customHeight="1">
      <c r="A162" s="207"/>
      <c r="B162" s="207"/>
      <c r="C162" s="207"/>
      <c r="D162" s="14">
        <v>2013</v>
      </c>
      <c r="E162" s="13">
        <v>246.1</v>
      </c>
      <c r="F162" s="13">
        <v>246.1</v>
      </c>
      <c r="G162" s="13">
        <v>126.1</v>
      </c>
      <c r="H162" s="13">
        <v>126.1</v>
      </c>
      <c r="I162" s="13">
        <v>120</v>
      </c>
      <c r="J162" s="13">
        <v>120</v>
      </c>
      <c r="K162" s="13">
        <v>0</v>
      </c>
      <c r="L162" s="13">
        <v>0</v>
      </c>
      <c r="M162" s="7" t="s">
        <v>326</v>
      </c>
    </row>
    <row r="163" spans="1:13" s="5" customFormat="1" ht="124.5" customHeight="1">
      <c r="A163" s="207"/>
      <c r="B163" s="207"/>
      <c r="C163" s="207"/>
      <c r="D163" s="14">
        <v>2014</v>
      </c>
      <c r="E163" s="13">
        <v>240</v>
      </c>
      <c r="F163" s="13">
        <v>760.3</v>
      </c>
      <c r="G163" s="13">
        <v>140</v>
      </c>
      <c r="H163" s="13">
        <v>660.3</v>
      </c>
      <c r="I163" s="13">
        <v>100</v>
      </c>
      <c r="J163" s="13">
        <v>100</v>
      </c>
      <c r="K163" s="13">
        <v>0</v>
      </c>
      <c r="L163" s="13">
        <v>0</v>
      </c>
      <c r="M163" s="89" t="s">
        <v>557</v>
      </c>
    </row>
    <row r="164" spans="1:13" s="5" customFormat="1" ht="104.25" customHeight="1">
      <c r="A164" s="207"/>
      <c r="B164" s="207"/>
      <c r="C164" s="207"/>
      <c r="D164" s="16">
        <v>2015</v>
      </c>
      <c r="E164" s="17">
        <v>250</v>
      </c>
      <c r="F164" s="17">
        <v>235.9</v>
      </c>
      <c r="G164" s="17">
        <v>180</v>
      </c>
      <c r="H164" s="17">
        <v>133.1</v>
      </c>
      <c r="I164" s="17">
        <v>70</v>
      </c>
      <c r="J164" s="17">
        <v>102.8</v>
      </c>
      <c r="K164" s="17">
        <v>0</v>
      </c>
      <c r="L164" s="17">
        <v>0</v>
      </c>
      <c r="M164" s="90" t="s">
        <v>773</v>
      </c>
    </row>
    <row r="165" spans="1:13" s="5" customFormat="1" ht="75.75" customHeight="1">
      <c r="A165" s="206"/>
      <c r="B165" s="206"/>
      <c r="C165" s="206"/>
      <c r="D165" s="16">
        <v>2016</v>
      </c>
      <c r="E165" s="17">
        <v>280</v>
      </c>
      <c r="F165" s="17">
        <v>85.9</v>
      </c>
      <c r="G165" s="17">
        <v>130</v>
      </c>
      <c r="H165" s="17">
        <v>34.200000000000003</v>
      </c>
      <c r="I165" s="17">
        <v>150</v>
      </c>
      <c r="J165" s="17">
        <v>51.7</v>
      </c>
      <c r="K165" s="17">
        <v>0</v>
      </c>
      <c r="L165" s="17">
        <v>0</v>
      </c>
      <c r="M165" s="196" t="s">
        <v>889</v>
      </c>
    </row>
    <row r="166" spans="1:13" s="5" customFormat="1" ht="41.25" customHeight="1">
      <c r="A166" s="205" t="s">
        <v>60</v>
      </c>
      <c r="B166" s="205" t="s">
        <v>61</v>
      </c>
      <c r="C166" s="226"/>
      <c r="D166" s="16" t="s">
        <v>457</v>
      </c>
      <c r="E166" s="17">
        <f>E167+E168+E169+E170</f>
        <v>7957</v>
      </c>
      <c r="F166" s="17">
        <f t="shared" ref="F166:L166" si="60">F167+F168+F169+F170</f>
        <v>2999.5000000000005</v>
      </c>
      <c r="G166" s="17">
        <f t="shared" si="60"/>
        <v>4382</v>
      </c>
      <c r="H166" s="17">
        <f t="shared" si="60"/>
        <v>1423.3000000000002</v>
      </c>
      <c r="I166" s="17">
        <f t="shared" si="60"/>
        <v>3575</v>
      </c>
      <c r="J166" s="17">
        <f t="shared" si="60"/>
        <v>1576.1999999999998</v>
      </c>
      <c r="K166" s="17">
        <f t="shared" si="60"/>
        <v>0</v>
      </c>
      <c r="L166" s="17">
        <f t="shared" si="60"/>
        <v>0</v>
      </c>
      <c r="M166" s="7"/>
    </row>
    <row r="167" spans="1:13" s="5" customFormat="1" ht="138.75" customHeight="1">
      <c r="A167" s="207"/>
      <c r="B167" s="207"/>
      <c r="C167" s="227"/>
      <c r="D167" s="16">
        <v>2013</v>
      </c>
      <c r="E167" s="17">
        <v>2287</v>
      </c>
      <c r="F167" s="91">
        <v>932</v>
      </c>
      <c r="G167" s="91">
        <v>767</v>
      </c>
      <c r="H167" s="91">
        <v>767</v>
      </c>
      <c r="I167" s="91">
        <v>1520</v>
      </c>
      <c r="J167" s="91">
        <v>165</v>
      </c>
      <c r="K167" s="91">
        <v>0</v>
      </c>
      <c r="L167" s="91">
        <v>0</v>
      </c>
      <c r="M167" s="7" t="s">
        <v>328</v>
      </c>
    </row>
    <row r="168" spans="1:13" s="5" customFormat="1" ht="141" customHeight="1">
      <c r="A168" s="207"/>
      <c r="B168" s="207"/>
      <c r="C168" s="227"/>
      <c r="D168" s="16">
        <v>2014</v>
      </c>
      <c r="E168" s="17">
        <v>1670</v>
      </c>
      <c r="F168" s="91">
        <v>390.4</v>
      </c>
      <c r="G168" s="91">
        <v>1645</v>
      </c>
      <c r="H168" s="91">
        <v>365.4</v>
      </c>
      <c r="I168" s="91">
        <v>25</v>
      </c>
      <c r="J168" s="91">
        <v>25</v>
      </c>
      <c r="K168" s="91">
        <v>0</v>
      </c>
      <c r="L168" s="91">
        <v>0</v>
      </c>
      <c r="M168" s="92" t="s">
        <v>558</v>
      </c>
    </row>
    <row r="169" spans="1:13" s="5" customFormat="1" ht="138.75" customHeight="1">
      <c r="A169" s="207"/>
      <c r="B169" s="207"/>
      <c r="C169" s="227"/>
      <c r="D169" s="16">
        <v>2015</v>
      </c>
      <c r="E169" s="17">
        <v>2000</v>
      </c>
      <c r="F169" s="91">
        <v>1276.2</v>
      </c>
      <c r="G169" s="91">
        <v>1970</v>
      </c>
      <c r="H169" s="91">
        <v>290.89999999999998</v>
      </c>
      <c r="I169" s="91">
        <v>30</v>
      </c>
      <c r="J169" s="91">
        <v>985.3</v>
      </c>
      <c r="K169" s="91">
        <v>0</v>
      </c>
      <c r="L169" s="91">
        <v>0</v>
      </c>
      <c r="M169" s="93" t="s">
        <v>774</v>
      </c>
    </row>
    <row r="170" spans="1:13" s="5" customFormat="1" ht="113.25" customHeight="1">
      <c r="A170" s="206"/>
      <c r="B170" s="206"/>
      <c r="C170" s="228"/>
      <c r="D170" s="16">
        <v>2016</v>
      </c>
      <c r="E170" s="17">
        <v>2000</v>
      </c>
      <c r="F170" s="91">
        <v>400.9</v>
      </c>
      <c r="G170" s="91">
        <v>0</v>
      </c>
      <c r="H170" s="91">
        <v>0</v>
      </c>
      <c r="I170" s="91">
        <v>2000</v>
      </c>
      <c r="J170" s="91">
        <v>400.9</v>
      </c>
      <c r="K170" s="91">
        <v>0</v>
      </c>
      <c r="L170" s="91">
        <v>0</v>
      </c>
      <c r="M170" s="197" t="s">
        <v>890</v>
      </c>
    </row>
    <row r="171" spans="1:13" s="5" customFormat="1" ht="37.5" customHeight="1">
      <c r="A171" s="205" t="s">
        <v>62</v>
      </c>
      <c r="B171" s="205" t="s">
        <v>63</v>
      </c>
      <c r="C171" s="208"/>
      <c r="D171" s="14" t="s">
        <v>457</v>
      </c>
      <c r="E171" s="13">
        <v>1447</v>
      </c>
      <c r="F171" s="94">
        <v>1447</v>
      </c>
      <c r="G171" s="94">
        <v>347</v>
      </c>
      <c r="H171" s="94">
        <v>347</v>
      </c>
      <c r="I171" s="94">
        <v>1100</v>
      </c>
      <c r="J171" s="94">
        <v>1100</v>
      </c>
      <c r="K171" s="94"/>
      <c r="L171" s="94"/>
      <c r="M171" s="7"/>
    </row>
    <row r="172" spans="1:13" s="5" customFormat="1" ht="102" customHeight="1">
      <c r="A172" s="206"/>
      <c r="B172" s="206"/>
      <c r="C172" s="210"/>
      <c r="D172" s="14">
        <v>2013</v>
      </c>
      <c r="E172" s="13">
        <v>1447</v>
      </c>
      <c r="F172" s="94">
        <v>1447</v>
      </c>
      <c r="G172" s="94">
        <v>347</v>
      </c>
      <c r="H172" s="94">
        <v>347</v>
      </c>
      <c r="I172" s="94">
        <v>1100</v>
      </c>
      <c r="J172" s="94">
        <v>1100</v>
      </c>
      <c r="K172" s="94"/>
      <c r="L172" s="94"/>
      <c r="M172" s="7" t="s">
        <v>329</v>
      </c>
    </row>
    <row r="173" spans="1:13" s="5" customFormat="1" ht="55.5" customHeight="1">
      <c r="A173" s="21"/>
      <c r="B173" s="7" t="s">
        <v>41</v>
      </c>
      <c r="C173" s="7"/>
      <c r="D173" s="14" t="s">
        <v>41</v>
      </c>
      <c r="E173" s="13">
        <f>E174+E175+E176+E177</f>
        <v>137035.13999999998</v>
      </c>
      <c r="F173" s="13">
        <f t="shared" ref="F173:L173" si="61">F174+F175+F176+F177</f>
        <v>119380.56000000001</v>
      </c>
      <c r="G173" s="13">
        <f t="shared" si="61"/>
        <v>108348.29000000001</v>
      </c>
      <c r="H173" s="13">
        <f t="shared" si="61"/>
        <v>94211.21</v>
      </c>
      <c r="I173" s="13">
        <f t="shared" si="61"/>
        <v>28516.85</v>
      </c>
      <c r="J173" s="13">
        <f t="shared" si="61"/>
        <v>24999.350000000002</v>
      </c>
      <c r="K173" s="13">
        <f t="shared" si="61"/>
        <v>170</v>
      </c>
      <c r="L173" s="13">
        <f t="shared" si="61"/>
        <v>170</v>
      </c>
      <c r="M173" s="95"/>
    </row>
    <row r="174" spans="1:13" s="5" customFormat="1" ht="43.5" customHeight="1">
      <c r="A174" s="21"/>
      <c r="B174" s="7"/>
      <c r="C174" s="7"/>
      <c r="D174" s="14">
        <v>2013</v>
      </c>
      <c r="E174" s="13">
        <f>E119+E122+E148+E159+E162+E167+E172</f>
        <v>61645.46</v>
      </c>
      <c r="F174" s="13">
        <f t="shared" ref="F174:L174" si="62">F119+F122+F148+F159+F162+F167+F172</f>
        <v>59496.160000000003</v>
      </c>
      <c r="G174" s="13">
        <f t="shared" si="62"/>
        <v>43914.51</v>
      </c>
      <c r="H174" s="13">
        <f t="shared" si="62"/>
        <v>43120.21</v>
      </c>
      <c r="I174" s="13">
        <f t="shared" si="62"/>
        <v>17690.95</v>
      </c>
      <c r="J174" s="13">
        <f t="shared" si="62"/>
        <v>16335.95</v>
      </c>
      <c r="K174" s="13">
        <f t="shared" si="62"/>
        <v>40</v>
      </c>
      <c r="L174" s="13">
        <f t="shared" si="62"/>
        <v>40</v>
      </c>
      <c r="M174" s="95"/>
    </row>
    <row r="175" spans="1:13" s="5" customFormat="1" ht="37.5" customHeight="1">
      <c r="A175" s="21"/>
      <c r="B175" s="7"/>
      <c r="C175" s="7"/>
      <c r="D175" s="14">
        <v>2014</v>
      </c>
      <c r="E175" s="13">
        <f>E120+E123+E149+E160+E163+E168</f>
        <v>66899.679999999993</v>
      </c>
      <c r="F175" s="13">
        <f t="shared" ref="F175:L175" si="63">F120+F123+F149+F160+F163+F168</f>
        <v>53652.3</v>
      </c>
      <c r="G175" s="13">
        <f t="shared" si="63"/>
        <v>61153.78</v>
      </c>
      <c r="H175" s="13">
        <f t="shared" si="63"/>
        <v>49018.500000000007</v>
      </c>
      <c r="I175" s="13">
        <f t="shared" si="63"/>
        <v>5715.9</v>
      </c>
      <c r="J175" s="13">
        <f t="shared" si="63"/>
        <v>4603.8</v>
      </c>
      <c r="K175" s="13">
        <f t="shared" si="63"/>
        <v>30</v>
      </c>
      <c r="L175" s="13">
        <f t="shared" si="63"/>
        <v>30</v>
      </c>
      <c r="M175" s="95"/>
    </row>
    <row r="176" spans="1:13" s="5" customFormat="1" ht="39.75" customHeight="1">
      <c r="A176" s="21"/>
      <c r="B176" s="21"/>
      <c r="C176" s="21"/>
      <c r="D176" s="14">
        <v>2015</v>
      </c>
      <c r="E176" s="13">
        <f>E124+E150+E164+E169</f>
        <v>4980</v>
      </c>
      <c r="F176" s="13">
        <f t="shared" ref="F176:L176" si="64">F124+F150+F164+F169</f>
        <v>5450.9999999999991</v>
      </c>
      <c r="G176" s="13">
        <f t="shared" si="64"/>
        <v>3150</v>
      </c>
      <c r="H176" s="13">
        <f t="shared" si="64"/>
        <v>2038.2999999999997</v>
      </c>
      <c r="I176" s="13">
        <f t="shared" si="64"/>
        <v>1780</v>
      </c>
      <c r="J176" s="13">
        <f t="shared" si="64"/>
        <v>3362.7</v>
      </c>
      <c r="K176" s="13">
        <f t="shared" si="64"/>
        <v>50</v>
      </c>
      <c r="L176" s="13">
        <f t="shared" si="64"/>
        <v>50</v>
      </c>
      <c r="M176" s="21"/>
    </row>
    <row r="177" spans="1:13" s="5" customFormat="1" ht="39.75" customHeight="1">
      <c r="A177" s="21"/>
      <c r="B177" s="21"/>
      <c r="C177" s="21"/>
      <c r="D177" s="14">
        <v>2016</v>
      </c>
      <c r="E177" s="13">
        <f>E125+E151+E165+E170</f>
        <v>3510</v>
      </c>
      <c r="F177" s="13">
        <f t="shared" ref="F177:L177" si="65">F125+F151+F165+F170</f>
        <v>781.1</v>
      </c>
      <c r="G177" s="13">
        <f t="shared" si="65"/>
        <v>130</v>
      </c>
      <c r="H177" s="13">
        <f t="shared" si="65"/>
        <v>34.200000000000003</v>
      </c>
      <c r="I177" s="13">
        <f t="shared" si="65"/>
        <v>3330</v>
      </c>
      <c r="J177" s="13">
        <f t="shared" si="65"/>
        <v>696.9</v>
      </c>
      <c r="K177" s="13">
        <f t="shared" si="65"/>
        <v>50</v>
      </c>
      <c r="L177" s="13">
        <f t="shared" si="65"/>
        <v>50</v>
      </c>
      <c r="M177" s="21"/>
    </row>
    <row r="178" spans="1:13" s="5" customFormat="1">
      <c r="A178" s="305" t="s">
        <v>64</v>
      </c>
      <c r="B178" s="306"/>
      <c r="C178" s="306"/>
      <c r="D178" s="306"/>
      <c r="E178" s="306"/>
      <c r="F178" s="306"/>
      <c r="G178" s="306"/>
      <c r="H178" s="306"/>
      <c r="I178" s="306"/>
      <c r="J178" s="306"/>
      <c r="K178" s="306"/>
      <c r="L178" s="306"/>
      <c r="M178" s="307"/>
    </row>
    <row r="179" spans="1:13" s="5" customFormat="1">
      <c r="A179" s="205" t="s">
        <v>43</v>
      </c>
      <c r="B179" s="205" t="s">
        <v>65</v>
      </c>
      <c r="C179" s="208" t="s">
        <v>24</v>
      </c>
      <c r="D179" s="96" t="s">
        <v>41</v>
      </c>
      <c r="E179" s="96">
        <f>E180+E181+E182</f>
        <v>24450</v>
      </c>
      <c r="F179" s="96">
        <f t="shared" ref="F179:L179" si="66">F180+F181+F182</f>
        <v>31949.899999999998</v>
      </c>
      <c r="G179" s="96">
        <f t="shared" si="66"/>
        <v>14050</v>
      </c>
      <c r="H179" s="96">
        <f t="shared" si="66"/>
        <v>21457.7</v>
      </c>
      <c r="I179" s="96">
        <f t="shared" si="66"/>
        <v>10400</v>
      </c>
      <c r="J179" s="96">
        <f t="shared" si="66"/>
        <v>10492.2</v>
      </c>
      <c r="K179" s="96">
        <f t="shared" si="66"/>
        <v>0</v>
      </c>
      <c r="L179" s="96">
        <f t="shared" si="66"/>
        <v>0</v>
      </c>
      <c r="M179" s="97"/>
    </row>
    <row r="180" spans="1:13" s="5" customFormat="1" ht="409.5" customHeight="1">
      <c r="A180" s="207"/>
      <c r="B180" s="207"/>
      <c r="C180" s="209"/>
      <c r="D180" s="14">
        <v>2013</v>
      </c>
      <c r="E180" s="13">
        <v>21450</v>
      </c>
      <c r="F180" s="13">
        <v>21311.3</v>
      </c>
      <c r="G180" s="13">
        <v>11200</v>
      </c>
      <c r="H180" s="13">
        <v>19350.400000000001</v>
      </c>
      <c r="I180" s="13">
        <v>10250</v>
      </c>
      <c r="J180" s="13">
        <v>1960.9</v>
      </c>
      <c r="K180" s="13">
        <v>0</v>
      </c>
      <c r="L180" s="13">
        <v>0</v>
      </c>
      <c r="M180" s="7" t="s">
        <v>410</v>
      </c>
    </row>
    <row r="181" spans="1:13" s="5" customFormat="1" ht="245.25" customHeight="1">
      <c r="A181" s="206"/>
      <c r="B181" s="206"/>
      <c r="C181" s="210"/>
      <c r="D181" s="14">
        <v>2014</v>
      </c>
      <c r="E181" s="13">
        <v>0</v>
      </c>
      <c r="F181" s="13">
        <v>8539</v>
      </c>
      <c r="G181" s="13">
        <v>0</v>
      </c>
      <c r="H181" s="13">
        <v>2107.3000000000002</v>
      </c>
      <c r="I181" s="13">
        <v>0</v>
      </c>
      <c r="J181" s="13">
        <v>6431.7</v>
      </c>
      <c r="K181" s="13">
        <v>0</v>
      </c>
      <c r="L181" s="13">
        <v>0</v>
      </c>
      <c r="M181" s="21" t="s">
        <v>569</v>
      </c>
    </row>
    <row r="182" spans="1:13" s="5" customFormat="1" ht="102.75" customHeight="1">
      <c r="A182" s="35"/>
      <c r="B182" s="35" t="s">
        <v>653</v>
      </c>
      <c r="C182" s="36" t="s">
        <v>654</v>
      </c>
      <c r="D182" s="14">
        <v>2015</v>
      </c>
      <c r="E182" s="13">
        <v>3000</v>
      </c>
      <c r="F182" s="13">
        <v>2099.6</v>
      </c>
      <c r="G182" s="13">
        <v>2850</v>
      </c>
      <c r="H182" s="13"/>
      <c r="I182" s="13">
        <v>150</v>
      </c>
      <c r="J182" s="13">
        <v>2099.6</v>
      </c>
      <c r="K182" s="13"/>
      <c r="L182" s="13"/>
      <c r="M182" s="21" t="s">
        <v>740</v>
      </c>
    </row>
    <row r="183" spans="1:13" s="5" customFormat="1" ht="49.5" customHeight="1">
      <c r="A183" s="205"/>
      <c r="B183" s="208" t="s">
        <v>41</v>
      </c>
      <c r="C183" s="208"/>
      <c r="D183" s="14" t="s">
        <v>41</v>
      </c>
      <c r="E183" s="13">
        <f>E184+E185</f>
        <v>24450</v>
      </c>
      <c r="F183" s="13">
        <f t="shared" ref="F183:L183" si="67">F184+F185</f>
        <v>31949.899999999998</v>
      </c>
      <c r="G183" s="13">
        <f t="shared" si="67"/>
        <v>14050</v>
      </c>
      <c r="H183" s="13">
        <f t="shared" si="67"/>
        <v>21457.7</v>
      </c>
      <c r="I183" s="13">
        <f t="shared" si="67"/>
        <v>10400</v>
      </c>
      <c r="J183" s="13">
        <f t="shared" si="67"/>
        <v>10492.2</v>
      </c>
      <c r="K183" s="13">
        <f t="shared" si="67"/>
        <v>0</v>
      </c>
      <c r="L183" s="13">
        <f t="shared" si="67"/>
        <v>0</v>
      </c>
      <c r="M183" s="21"/>
    </row>
    <row r="184" spans="1:13" s="5" customFormat="1" ht="47.25" customHeight="1">
      <c r="A184" s="207"/>
      <c r="B184" s="209"/>
      <c r="C184" s="209"/>
      <c r="D184" s="14" t="s">
        <v>655</v>
      </c>
      <c r="E184" s="13">
        <f>E180+E181</f>
        <v>21450</v>
      </c>
      <c r="F184" s="13">
        <f t="shared" ref="F184:L184" si="68">F180+F181</f>
        <v>29850.3</v>
      </c>
      <c r="G184" s="13">
        <f t="shared" si="68"/>
        <v>11200</v>
      </c>
      <c r="H184" s="13">
        <f t="shared" si="68"/>
        <v>21457.7</v>
      </c>
      <c r="I184" s="13">
        <f t="shared" si="68"/>
        <v>10250</v>
      </c>
      <c r="J184" s="13">
        <f t="shared" si="68"/>
        <v>8392.6</v>
      </c>
      <c r="K184" s="13">
        <f t="shared" si="68"/>
        <v>0</v>
      </c>
      <c r="L184" s="13">
        <f t="shared" si="68"/>
        <v>0</v>
      </c>
      <c r="M184" s="7"/>
    </row>
    <row r="185" spans="1:13" s="5" customFormat="1" ht="60.75" customHeight="1">
      <c r="A185" s="206"/>
      <c r="B185" s="210"/>
      <c r="C185" s="210"/>
      <c r="D185" s="51">
        <v>2015</v>
      </c>
      <c r="E185" s="51">
        <f>E182</f>
        <v>3000</v>
      </c>
      <c r="F185" s="51">
        <f t="shared" ref="F185:L185" si="69">F182</f>
        <v>2099.6</v>
      </c>
      <c r="G185" s="51">
        <f t="shared" si="69"/>
        <v>2850</v>
      </c>
      <c r="H185" s="51">
        <f t="shared" si="69"/>
        <v>0</v>
      </c>
      <c r="I185" s="51">
        <f t="shared" si="69"/>
        <v>150</v>
      </c>
      <c r="J185" s="51">
        <f t="shared" si="69"/>
        <v>2099.6</v>
      </c>
      <c r="K185" s="51">
        <f t="shared" si="69"/>
        <v>0</v>
      </c>
      <c r="L185" s="51">
        <f t="shared" si="69"/>
        <v>0</v>
      </c>
      <c r="M185" s="21"/>
    </row>
    <row r="186" spans="1:13" s="5" customFormat="1">
      <c r="A186" s="241" t="s">
        <v>66</v>
      </c>
      <c r="B186" s="242"/>
      <c r="C186" s="242"/>
      <c r="D186" s="242"/>
      <c r="E186" s="242"/>
      <c r="F186" s="242"/>
      <c r="G186" s="242"/>
      <c r="H186" s="242"/>
      <c r="I186" s="242"/>
      <c r="J186" s="242"/>
      <c r="K186" s="242"/>
      <c r="L186" s="242"/>
      <c r="M186" s="243"/>
    </row>
    <row r="187" spans="1:13" s="5" customFormat="1" ht="60.75" customHeight="1">
      <c r="A187" s="205" t="s">
        <v>43</v>
      </c>
      <c r="B187" s="205" t="s">
        <v>67</v>
      </c>
      <c r="C187" s="205" t="s">
        <v>68</v>
      </c>
      <c r="D187" s="14" t="s">
        <v>457</v>
      </c>
      <c r="E187" s="13">
        <f>E188+E189</f>
        <v>7931.1</v>
      </c>
      <c r="F187" s="13">
        <f t="shared" ref="F187:L187" si="70">F188+F189</f>
        <v>6580</v>
      </c>
      <c r="G187" s="13">
        <f t="shared" si="70"/>
        <v>7237.4</v>
      </c>
      <c r="H187" s="13">
        <f t="shared" si="70"/>
        <v>5837.5</v>
      </c>
      <c r="I187" s="13">
        <f t="shared" si="70"/>
        <v>693.7</v>
      </c>
      <c r="J187" s="13">
        <f t="shared" si="70"/>
        <v>742.5</v>
      </c>
      <c r="K187" s="13">
        <f t="shared" si="70"/>
        <v>0</v>
      </c>
      <c r="L187" s="13">
        <f t="shared" si="70"/>
        <v>0</v>
      </c>
      <c r="M187" s="7"/>
    </row>
    <row r="188" spans="1:13" s="5" customFormat="1" ht="93.75" customHeight="1">
      <c r="A188" s="207"/>
      <c r="B188" s="207"/>
      <c r="C188" s="207"/>
      <c r="D188" s="14">
        <v>2013</v>
      </c>
      <c r="E188" s="13">
        <v>7841.1</v>
      </c>
      <c r="F188" s="13">
        <v>6580</v>
      </c>
      <c r="G188" s="13">
        <v>7237.4</v>
      </c>
      <c r="H188" s="13">
        <v>5837.5</v>
      </c>
      <c r="I188" s="13">
        <v>603.70000000000005</v>
      </c>
      <c r="J188" s="13">
        <v>742.5</v>
      </c>
      <c r="K188" s="13">
        <v>0</v>
      </c>
      <c r="L188" s="13">
        <v>0</v>
      </c>
      <c r="M188" s="7"/>
    </row>
    <row r="189" spans="1:13" s="5" customFormat="1" ht="51.75" customHeight="1">
      <c r="A189" s="34"/>
      <c r="B189" s="34"/>
      <c r="C189" s="34"/>
      <c r="D189" s="14">
        <v>2015</v>
      </c>
      <c r="E189" s="13">
        <f>E192</f>
        <v>90</v>
      </c>
      <c r="F189" s="13">
        <f t="shared" ref="F189:L189" si="71">F192</f>
        <v>0</v>
      </c>
      <c r="G189" s="13">
        <f t="shared" si="71"/>
        <v>0</v>
      </c>
      <c r="H189" s="13">
        <f t="shared" si="71"/>
        <v>0</v>
      </c>
      <c r="I189" s="13">
        <f t="shared" si="71"/>
        <v>90</v>
      </c>
      <c r="J189" s="13">
        <f t="shared" si="71"/>
        <v>0</v>
      </c>
      <c r="K189" s="13">
        <f t="shared" si="71"/>
        <v>0</v>
      </c>
      <c r="L189" s="13">
        <f t="shared" si="71"/>
        <v>0</v>
      </c>
      <c r="M189" s="7"/>
    </row>
    <row r="190" spans="1:13" s="5" customFormat="1" ht="104.25" customHeight="1">
      <c r="A190" s="10" t="s">
        <v>69</v>
      </c>
      <c r="B190" s="7" t="s">
        <v>70</v>
      </c>
      <c r="C190" s="7"/>
      <c r="D190" s="14">
        <v>2013</v>
      </c>
      <c r="E190" s="13">
        <v>7642.1</v>
      </c>
      <c r="F190" s="13">
        <v>6381</v>
      </c>
      <c r="G190" s="13">
        <v>7237.4</v>
      </c>
      <c r="H190" s="13">
        <v>5837.5</v>
      </c>
      <c r="I190" s="13">
        <v>404.7</v>
      </c>
      <c r="J190" s="13">
        <v>543.5</v>
      </c>
      <c r="K190" s="13">
        <v>0</v>
      </c>
      <c r="L190" s="13">
        <v>0</v>
      </c>
      <c r="M190" s="7" t="s">
        <v>419</v>
      </c>
    </row>
    <row r="191" spans="1:13" s="5" customFormat="1" ht="70.5" customHeight="1">
      <c r="A191" s="10" t="s">
        <v>71</v>
      </c>
      <c r="B191" s="7" t="s">
        <v>72</v>
      </c>
      <c r="C191" s="7" t="s">
        <v>17</v>
      </c>
      <c r="D191" s="14">
        <v>2013</v>
      </c>
      <c r="E191" s="13">
        <v>199</v>
      </c>
      <c r="F191" s="13">
        <v>199</v>
      </c>
      <c r="G191" s="13">
        <v>0</v>
      </c>
      <c r="H191" s="13">
        <v>0</v>
      </c>
      <c r="I191" s="13">
        <v>199</v>
      </c>
      <c r="J191" s="13">
        <v>199</v>
      </c>
      <c r="K191" s="13">
        <v>0</v>
      </c>
      <c r="L191" s="13">
        <v>0</v>
      </c>
      <c r="M191" s="7" t="s">
        <v>397</v>
      </c>
    </row>
    <row r="192" spans="1:13" s="5" customFormat="1" ht="76.5" customHeight="1">
      <c r="A192" s="98" t="s">
        <v>82</v>
      </c>
      <c r="B192" s="30" t="s">
        <v>656</v>
      </c>
      <c r="C192" s="30" t="s">
        <v>17</v>
      </c>
      <c r="D192" s="14">
        <v>2015</v>
      </c>
      <c r="E192" s="13">
        <v>90</v>
      </c>
      <c r="F192" s="13">
        <v>0</v>
      </c>
      <c r="G192" s="13">
        <v>0</v>
      </c>
      <c r="H192" s="13">
        <v>0</v>
      </c>
      <c r="I192" s="13">
        <v>90</v>
      </c>
      <c r="J192" s="13">
        <v>0</v>
      </c>
      <c r="K192" s="13">
        <v>0</v>
      </c>
      <c r="L192" s="13">
        <v>0</v>
      </c>
      <c r="M192" s="7" t="s">
        <v>698</v>
      </c>
    </row>
    <row r="193" spans="1:13" s="5" customFormat="1" ht="40.5" customHeight="1">
      <c r="A193" s="205" t="s">
        <v>13</v>
      </c>
      <c r="B193" s="205" t="s">
        <v>73</v>
      </c>
      <c r="C193" s="205" t="s">
        <v>35</v>
      </c>
      <c r="D193" s="14" t="s">
        <v>459</v>
      </c>
      <c r="E193" s="13">
        <f>E194+E195+E196+E197</f>
        <v>1437</v>
      </c>
      <c r="F193" s="13">
        <f t="shared" ref="F193:L193" si="72">F194+F195+F196+F197</f>
        <v>489.29999999999995</v>
      </c>
      <c r="G193" s="13">
        <f t="shared" si="72"/>
        <v>0</v>
      </c>
      <c r="H193" s="13">
        <f t="shared" si="72"/>
        <v>0</v>
      </c>
      <c r="I193" s="13">
        <f t="shared" si="72"/>
        <v>1437</v>
      </c>
      <c r="J193" s="13">
        <f t="shared" si="72"/>
        <v>489.29999999999995</v>
      </c>
      <c r="K193" s="13">
        <f t="shared" si="72"/>
        <v>0</v>
      </c>
      <c r="L193" s="13">
        <f t="shared" si="72"/>
        <v>0</v>
      </c>
      <c r="M193" s="7"/>
    </row>
    <row r="194" spans="1:13" s="5" customFormat="1" ht="45" customHeight="1">
      <c r="A194" s="207"/>
      <c r="B194" s="207"/>
      <c r="C194" s="207"/>
      <c r="D194" s="14">
        <v>2013</v>
      </c>
      <c r="E194" s="13">
        <v>287</v>
      </c>
      <c r="F194" s="13">
        <v>0</v>
      </c>
      <c r="G194" s="13">
        <v>0</v>
      </c>
      <c r="H194" s="13">
        <v>0</v>
      </c>
      <c r="I194" s="13">
        <v>287</v>
      </c>
      <c r="J194" s="13">
        <v>0</v>
      </c>
      <c r="K194" s="13">
        <v>0</v>
      </c>
      <c r="L194" s="13">
        <v>0</v>
      </c>
      <c r="M194" s="7"/>
    </row>
    <row r="195" spans="1:13" s="5" customFormat="1" ht="48.75" customHeight="1">
      <c r="A195" s="207"/>
      <c r="B195" s="207"/>
      <c r="C195" s="207"/>
      <c r="D195" s="14">
        <v>2014</v>
      </c>
      <c r="E195" s="13">
        <f>E200+E203</f>
        <v>360</v>
      </c>
      <c r="F195" s="13">
        <f t="shared" ref="F195:L195" si="73">F200+F203</f>
        <v>0</v>
      </c>
      <c r="G195" s="13">
        <f t="shared" si="73"/>
        <v>0</v>
      </c>
      <c r="H195" s="13">
        <f t="shared" si="73"/>
        <v>0</v>
      </c>
      <c r="I195" s="13">
        <f t="shared" si="73"/>
        <v>360</v>
      </c>
      <c r="J195" s="13">
        <f t="shared" si="73"/>
        <v>0</v>
      </c>
      <c r="K195" s="13">
        <f t="shared" si="73"/>
        <v>0</v>
      </c>
      <c r="L195" s="13">
        <f t="shared" si="73"/>
        <v>0</v>
      </c>
      <c r="M195" s="7"/>
    </row>
    <row r="196" spans="1:13" s="5" customFormat="1" ht="42" customHeight="1">
      <c r="A196" s="207"/>
      <c r="B196" s="207"/>
      <c r="C196" s="207"/>
      <c r="D196" s="14">
        <v>2015</v>
      </c>
      <c r="E196" s="13">
        <f>E205</f>
        <v>340</v>
      </c>
      <c r="F196" s="13">
        <f t="shared" ref="F196:L196" si="74">F205</f>
        <v>181.4</v>
      </c>
      <c r="G196" s="13">
        <f t="shared" si="74"/>
        <v>0</v>
      </c>
      <c r="H196" s="13">
        <f t="shared" si="74"/>
        <v>0</v>
      </c>
      <c r="I196" s="13">
        <f t="shared" si="74"/>
        <v>340</v>
      </c>
      <c r="J196" s="13">
        <f t="shared" si="74"/>
        <v>181.4</v>
      </c>
      <c r="K196" s="13">
        <f t="shared" si="74"/>
        <v>0</v>
      </c>
      <c r="L196" s="13">
        <f t="shared" si="74"/>
        <v>0</v>
      </c>
      <c r="M196" s="7"/>
    </row>
    <row r="197" spans="1:13" s="5" customFormat="1" ht="42" customHeight="1">
      <c r="A197" s="206"/>
      <c r="B197" s="206"/>
      <c r="C197" s="206"/>
      <c r="D197" s="14">
        <v>2016</v>
      </c>
      <c r="E197" s="13">
        <f>E201+E204</f>
        <v>450</v>
      </c>
      <c r="F197" s="13">
        <f t="shared" ref="F197:L197" si="75">F201+F204</f>
        <v>307.89999999999998</v>
      </c>
      <c r="G197" s="13">
        <f t="shared" si="75"/>
        <v>0</v>
      </c>
      <c r="H197" s="13">
        <f t="shared" si="75"/>
        <v>0</v>
      </c>
      <c r="I197" s="13">
        <f t="shared" si="75"/>
        <v>450</v>
      </c>
      <c r="J197" s="13">
        <f t="shared" si="75"/>
        <v>307.89999999999998</v>
      </c>
      <c r="K197" s="13">
        <f t="shared" si="75"/>
        <v>0</v>
      </c>
      <c r="L197" s="13">
        <f t="shared" si="75"/>
        <v>0</v>
      </c>
      <c r="M197" s="7"/>
    </row>
    <row r="198" spans="1:13" s="5" customFormat="1" ht="42" customHeight="1">
      <c r="A198" s="211" t="s">
        <v>14</v>
      </c>
      <c r="B198" s="205" t="s">
        <v>74</v>
      </c>
      <c r="C198" s="205" t="s">
        <v>24</v>
      </c>
      <c r="D198" s="14" t="s">
        <v>41</v>
      </c>
      <c r="E198" s="13">
        <f>E199+E200+E201</f>
        <v>757</v>
      </c>
      <c r="F198" s="13">
        <f t="shared" ref="F198:L198" si="76">F199+F200+F201</f>
        <v>307.89999999999998</v>
      </c>
      <c r="G198" s="13">
        <f t="shared" si="76"/>
        <v>0</v>
      </c>
      <c r="H198" s="13">
        <f t="shared" si="76"/>
        <v>0</v>
      </c>
      <c r="I198" s="13">
        <f t="shared" si="76"/>
        <v>757</v>
      </c>
      <c r="J198" s="13">
        <f t="shared" si="76"/>
        <v>307.89999999999998</v>
      </c>
      <c r="K198" s="13">
        <f t="shared" si="76"/>
        <v>0</v>
      </c>
      <c r="L198" s="13">
        <f t="shared" si="76"/>
        <v>0</v>
      </c>
      <c r="M198" s="7"/>
    </row>
    <row r="199" spans="1:13" s="5" customFormat="1" ht="212.25" customHeight="1">
      <c r="A199" s="212"/>
      <c r="B199" s="207"/>
      <c r="C199" s="207"/>
      <c r="D199" s="14">
        <v>2013</v>
      </c>
      <c r="E199" s="13">
        <v>287</v>
      </c>
      <c r="F199" s="13">
        <v>0</v>
      </c>
      <c r="G199" s="13">
        <v>0</v>
      </c>
      <c r="H199" s="13">
        <v>0</v>
      </c>
      <c r="I199" s="13">
        <v>287</v>
      </c>
      <c r="J199" s="13">
        <v>0</v>
      </c>
      <c r="K199" s="13">
        <v>0</v>
      </c>
      <c r="L199" s="13">
        <v>0</v>
      </c>
      <c r="M199" s="8" t="s">
        <v>442</v>
      </c>
    </row>
    <row r="200" spans="1:13" s="5" customFormat="1" ht="178.5" customHeight="1">
      <c r="A200" s="212"/>
      <c r="B200" s="207"/>
      <c r="C200" s="207"/>
      <c r="D200" s="14">
        <v>2014</v>
      </c>
      <c r="E200" s="13">
        <v>120</v>
      </c>
      <c r="F200" s="13">
        <v>0</v>
      </c>
      <c r="G200" s="13">
        <v>0</v>
      </c>
      <c r="H200" s="13">
        <v>0</v>
      </c>
      <c r="I200" s="13">
        <v>120</v>
      </c>
      <c r="J200" s="13">
        <v>0</v>
      </c>
      <c r="K200" s="13">
        <v>0</v>
      </c>
      <c r="L200" s="13">
        <v>0</v>
      </c>
      <c r="M200" s="8" t="s">
        <v>559</v>
      </c>
    </row>
    <row r="201" spans="1:13" s="5" customFormat="1" ht="90.75" customHeight="1">
      <c r="A201" s="213"/>
      <c r="B201" s="206"/>
      <c r="C201" s="206"/>
      <c r="D201" s="14">
        <v>2016</v>
      </c>
      <c r="E201" s="13">
        <v>350</v>
      </c>
      <c r="F201" s="13">
        <v>307.89999999999998</v>
      </c>
      <c r="G201" s="13">
        <v>0</v>
      </c>
      <c r="H201" s="13">
        <v>0</v>
      </c>
      <c r="I201" s="13">
        <v>350</v>
      </c>
      <c r="J201" s="13">
        <v>307.89999999999998</v>
      </c>
      <c r="K201" s="13">
        <v>0</v>
      </c>
      <c r="L201" s="13">
        <v>0</v>
      </c>
      <c r="M201" s="8" t="s">
        <v>854</v>
      </c>
    </row>
    <row r="202" spans="1:13" s="5" customFormat="1" ht="42" customHeight="1">
      <c r="A202" s="211" t="s">
        <v>18</v>
      </c>
      <c r="B202" s="12" t="s">
        <v>460</v>
      </c>
      <c r="C202" s="12" t="s">
        <v>24</v>
      </c>
      <c r="D202" s="14" t="s">
        <v>457</v>
      </c>
      <c r="E202" s="13">
        <f>E203+E204</f>
        <v>340</v>
      </c>
      <c r="F202" s="13">
        <f t="shared" ref="F202:L202" si="77">F203+F204</f>
        <v>0</v>
      </c>
      <c r="G202" s="13">
        <f t="shared" si="77"/>
        <v>0</v>
      </c>
      <c r="H202" s="13">
        <f t="shared" si="77"/>
        <v>0</v>
      </c>
      <c r="I202" s="13">
        <f t="shared" si="77"/>
        <v>340</v>
      </c>
      <c r="J202" s="13">
        <f t="shared" si="77"/>
        <v>0</v>
      </c>
      <c r="K202" s="13">
        <f t="shared" si="77"/>
        <v>0</v>
      </c>
      <c r="L202" s="13">
        <f t="shared" si="77"/>
        <v>0</v>
      </c>
      <c r="M202" s="8"/>
    </row>
    <row r="203" spans="1:13" s="5" customFormat="1" ht="64.5" customHeight="1">
      <c r="A203" s="212"/>
      <c r="B203" s="62"/>
      <c r="C203" s="62"/>
      <c r="D203" s="14">
        <v>2014</v>
      </c>
      <c r="E203" s="13">
        <v>240</v>
      </c>
      <c r="F203" s="13">
        <v>0</v>
      </c>
      <c r="G203" s="13">
        <v>0</v>
      </c>
      <c r="H203" s="13">
        <v>0</v>
      </c>
      <c r="I203" s="13">
        <v>240</v>
      </c>
      <c r="J203" s="13">
        <v>0</v>
      </c>
      <c r="K203" s="13">
        <v>0</v>
      </c>
      <c r="L203" s="13">
        <v>0</v>
      </c>
      <c r="M203" s="99" t="s">
        <v>560</v>
      </c>
    </row>
    <row r="204" spans="1:13" s="5" customFormat="1" ht="96" customHeight="1">
      <c r="A204" s="213"/>
      <c r="B204" s="61"/>
      <c r="C204" s="61"/>
      <c r="D204" s="14">
        <v>2016</v>
      </c>
      <c r="E204" s="13">
        <v>100</v>
      </c>
      <c r="F204" s="13">
        <v>0</v>
      </c>
      <c r="G204" s="13">
        <v>0</v>
      </c>
      <c r="H204" s="13">
        <v>0</v>
      </c>
      <c r="I204" s="13">
        <v>100</v>
      </c>
      <c r="J204" s="13">
        <v>0</v>
      </c>
      <c r="K204" s="13">
        <v>0</v>
      </c>
      <c r="L204" s="13">
        <v>0</v>
      </c>
      <c r="M204" s="99" t="s">
        <v>855</v>
      </c>
    </row>
    <row r="205" spans="1:13" s="5" customFormat="1" ht="143.25" customHeight="1">
      <c r="A205" s="33" t="s">
        <v>46</v>
      </c>
      <c r="B205" s="35" t="s">
        <v>657</v>
      </c>
      <c r="C205" s="35" t="s">
        <v>24</v>
      </c>
      <c r="D205" s="14">
        <v>2015</v>
      </c>
      <c r="E205" s="13">
        <v>340</v>
      </c>
      <c r="F205" s="13">
        <v>181.4</v>
      </c>
      <c r="G205" s="13">
        <v>0</v>
      </c>
      <c r="H205" s="13">
        <v>0</v>
      </c>
      <c r="I205" s="13">
        <v>340</v>
      </c>
      <c r="J205" s="13">
        <v>181.4</v>
      </c>
      <c r="K205" s="13">
        <v>0</v>
      </c>
      <c r="L205" s="13">
        <v>0</v>
      </c>
      <c r="M205" s="11" t="s">
        <v>760</v>
      </c>
    </row>
    <row r="206" spans="1:13" s="5" customFormat="1" ht="51.75" customHeight="1">
      <c r="A206" s="211" t="s">
        <v>22</v>
      </c>
      <c r="B206" s="205" t="s">
        <v>461</v>
      </c>
      <c r="C206" s="205" t="s">
        <v>462</v>
      </c>
      <c r="D206" s="14" t="s">
        <v>41</v>
      </c>
      <c r="E206" s="13">
        <f>E207+E208+E209</f>
        <v>300</v>
      </c>
      <c r="F206" s="13">
        <f t="shared" ref="F206:L206" si="78">F207+F208+F209</f>
        <v>215.5</v>
      </c>
      <c r="G206" s="13">
        <f t="shared" si="78"/>
        <v>0</v>
      </c>
      <c r="H206" s="13">
        <f t="shared" si="78"/>
        <v>0</v>
      </c>
      <c r="I206" s="13">
        <f t="shared" si="78"/>
        <v>300</v>
      </c>
      <c r="J206" s="13">
        <f t="shared" si="78"/>
        <v>0</v>
      </c>
      <c r="K206" s="13">
        <f t="shared" si="78"/>
        <v>0</v>
      </c>
      <c r="L206" s="13">
        <f t="shared" si="78"/>
        <v>215.5</v>
      </c>
      <c r="M206" s="11"/>
    </row>
    <row r="207" spans="1:13" s="5" customFormat="1" ht="42" customHeight="1">
      <c r="A207" s="212"/>
      <c r="B207" s="207"/>
      <c r="C207" s="207"/>
      <c r="D207" s="14">
        <v>2014</v>
      </c>
      <c r="E207" s="13">
        <f>E210</f>
        <v>100</v>
      </c>
      <c r="F207" s="13">
        <f t="shared" ref="F207:L207" si="79">F210</f>
        <v>100</v>
      </c>
      <c r="G207" s="13">
        <f t="shared" si="79"/>
        <v>0</v>
      </c>
      <c r="H207" s="13">
        <f t="shared" si="79"/>
        <v>0</v>
      </c>
      <c r="I207" s="13">
        <f t="shared" si="79"/>
        <v>100</v>
      </c>
      <c r="J207" s="13">
        <f t="shared" si="79"/>
        <v>0</v>
      </c>
      <c r="K207" s="13">
        <f t="shared" si="79"/>
        <v>0</v>
      </c>
      <c r="L207" s="13">
        <f t="shared" si="79"/>
        <v>100</v>
      </c>
      <c r="M207" s="8"/>
    </row>
    <row r="208" spans="1:13" s="5" customFormat="1" ht="51.75" customHeight="1">
      <c r="A208" s="212"/>
      <c r="B208" s="207"/>
      <c r="C208" s="207"/>
      <c r="D208" s="14">
        <v>2015</v>
      </c>
      <c r="E208" s="13">
        <f>E211</f>
        <v>100</v>
      </c>
      <c r="F208" s="13">
        <f t="shared" ref="F208:L208" si="80">F211</f>
        <v>115.5</v>
      </c>
      <c r="G208" s="13">
        <f t="shared" si="80"/>
        <v>0</v>
      </c>
      <c r="H208" s="13">
        <f t="shared" si="80"/>
        <v>0</v>
      </c>
      <c r="I208" s="13">
        <f t="shared" si="80"/>
        <v>100</v>
      </c>
      <c r="J208" s="13">
        <f t="shared" si="80"/>
        <v>0</v>
      </c>
      <c r="K208" s="13">
        <f t="shared" si="80"/>
        <v>0</v>
      </c>
      <c r="L208" s="13">
        <f t="shared" si="80"/>
        <v>115.5</v>
      </c>
      <c r="M208" s="8"/>
    </row>
    <row r="209" spans="1:13" s="5" customFormat="1" ht="96" customHeight="1">
      <c r="A209" s="213"/>
      <c r="B209" s="206"/>
      <c r="C209" s="206"/>
      <c r="D209" s="14">
        <v>2016</v>
      </c>
      <c r="E209" s="13">
        <f>E212</f>
        <v>100</v>
      </c>
      <c r="F209" s="13">
        <f t="shared" ref="F209:L209" si="81">F212</f>
        <v>0</v>
      </c>
      <c r="G209" s="13">
        <f t="shared" si="81"/>
        <v>0</v>
      </c>
      <c r="H209" s="13">
        <f t="shared" si="81"/>
        <v>0</v>
      </c>
      <c r="I209" s="13">
        <f t="shared" si="81"/>
        <v>100</v>
      </c>
      <c r="J209" s="13">
        <f t="shared" si="81"/>
        <v>0</v>
      </c>
      <c r="K209" s="13">
        <f t="shared" si="81"/>
        <v>0</v>
      </c>
      <c r="L209" s="13">
        <f t="shared" si="81"/>
        <v>0</v>
      </c>
      <c r="M209" s="8"/>
    </row>
    <row r="210" spans="1:13" s="5" customFormat="1" ht="138" customHeight="1">
      <c r="A210" s="33" t="s">
        <v>26</v>
      </c>
      <c r="B210" s="35" t="s">
        <v>463</v>
      </c>
      <c r="C210" s="35" t="s">
        <v>24</v>
      </c>
      <c r="D210" s="14">
        <v>2014</v>
      </c>
      <c r="E210" s="13">
        <v>100</v>
      </c>
      <c r="F210" s="13">
        <v>100</v>
      </c>
      <c r="G210" s="13">
        <v>0</v>
      </c>
      <c r="H210" s="13">
        <v>0</v>
      </c>
      <c r="I210" s="13">
        <v>100</v>
      </c>
      <c r="J210" s="13">
        <v>0</v>
      </c>
      <c r="K210" s="13">
        <v>0</v>
      </c>
      <c r="L210" s="13">
        <v>100</v>
      </c>
      <c r="M210" s="8" t="s">
        <v>561</v>
      </c>
    </row>
    <row r="211" spans="1:13" s="5" customFormat="1" ht="129" customHeight="1">
      <c r="A211" s="32" t="s">
        <v>25</v>
      </c>
      <c r="B211" s="34" t="s">
        <v>658</v>
      </c>
      <c r="C211" s="34" t="s">
        <v>24</v>
      </c>
      <c r="D211" s="14">
        <v>2015</v>
      </c>
      <c r="E211" s="13">
        <v>100</v>
      </c>
      <c r="F211" s="13">
        <v>115.5</v>
      </c>
      <c r="G211" s="13">
        <v>0</v>
      </c>
      <c r="H211" s="13">
        <v>0</v>
      </c>
      <c r="I211" s="13">
        <v>100</v>
      </c>
      <c r="J211" s="13">
        <v>0</v>
      </c>
      <c r="K211" s="13">
        <v>0</v>
      </c>
      <c r="L211" s="13">
        <v>115.5</v>
      </c>
      <c r="M211" s="8" t="s">
        <v>763</v>
      </c>
    </row>
    <row r="212" spans="1:13" s="5" customFormat="1" ht="105.75" customHeight="1">
      <c r="A212" s="100" t="s">
        <v>29</v>
      </c>
      <c r="B212" s="178" t="s">
        <v>820</v>
      </c>
      <c r="C212" s="178" t="s">
        <v>51</v>
      </c>
      <c r="D212" s="14">
        <v>2016</v>
      </c>
      <c r="E212" s="13">
        <v>100</v>
      </c>
      <c r="F212" s="13">
        <v>0</v>
      </c>
      <c r="G212" s="13">
        <v>0</v>
      </c>
      <c r="H212" s="13">
        <v>0</v>
      </c>
      <c r="I212" s="13">
        <v>100</v>
      </c>
      <c r="J212" s="13">
        <v>0</v>
      </c>
      <c r="K212" s="13">
        <v>0</v>
      </c>
      <c r="L212" s="13">
        <v>0</v>
      </c>
      <c r="M212" s="8" t="s">
        <v>856</v>
      </c>
    </row>
    <row r="213" spans="1:13" s="5" customFormat="1" ht="39.75" customHeight="1">
      <c r="A213" s="205" t="s">
        <v>32</v>
      </c>
      <c r="B213" s="205" t="s">
        <v>75</v>
      </c>
      <c r="C213" s="205" t="s">
        <v>35</v>
      </c>
      <c r="D213" s="14" t="s">
        <v>457</v>
      </c>
      <c r="E213" s="13">
        <f>E214+E215+E216+E217</f>
        <v>620</v>
      </c>
      <c r="F213" s="13">
        <f t="shared" ref="F213:L213" si="82">F214+F215+F216+F217</f>
        <v>208.4</v>
      </c>
      <c r="G213" s="13">
        <f t="shared" si="82"/>
        <v>0</v>
      </c>
      <c r="H213" s="13">
        <f t="shared" si="82"/>
        <v>0</v>
      </c>
      <c r="I213" s="13">
        <f t="shared" si="82"/>
        <v>620</v>
      </c>
      <c r="J213" s="13">
        <f t="shared" si="82"/>
        <v>105</v>
      </c>
      <c r="K213" s="13">
        <f t="shared" si="82"/>
        <v>0</v>
      </c>
      <c r="L213" s="13">
        <f t="shared" si="82"/>
        <v>103.4</v>
      </c>
      <c r="M213" s="8"/>
    </row>
    <row r="214" spans="1:13" s="5" customFormat="1" ht="193.5" customHeight="1">
      <c r="A214" s="207"/>
      <c r="B214" s="207"/>
      <c r="C214" s="207"/>
      <c r="D214" s="14">
        <v>2013</v>
      </c>
      <c r="E214" s="13">
        <v>140</v>
      </c>
      <c r="F214" s="13">
        <v>0</v>
      </c>
      <c r="G214" s="13">
        <v>0</v>
      </c>
      <c r="H214" s="13">
        <v>0</v>
      </c>
      <c r="I214" s="13">
        <v>140</v>
      </c>
      <c r="J214" s="13">
        <v>0</v>
      </c>
      <c r="K214" s="13">
        <v>0</v>
      </c>
      <c r="L214" s="13">
        <v>0</v>
      </c>
      <c r="M214" s="8" t="s">
        <v>355</v>
      </c>
    </row>
    <row r="215" spans="1:13" s="5" customFormat="1" ht="229.5" customHeight="1">
      <c r="A215" s="207"/>
      <c r="B215" s="207"/>
      <c r="C215" s="207"/>
      <c r="D215" s="14">
        <v>2014</v>
      </c>
      <c r="E215" s="13">
        <v>180</v>
      </c>
      <c r="F215" s="13">
        <v>0</v>
      </c>
      <c r="G215" s="13">
        <v>0</v>
      </c>
      <c r="H215" s="13">
        <v>0</v>
      </c>
      <c r="I215" s="13">
        <v>180</v>
      </c>
      <c r="J215" s="13">
        <v>0</v>
      </c>
      <c r="K215" s="13">
        <v>0</v>
      </c>
      <c r="L215" s="13">
        <v>0</v>
      </c>
      <c r="M215" s="8" t="s">
        <v>562</v>
      </c>
    </row>
    <row r="216" spans="1:13" s="5" customFormat="1" ht="409.5" customHeight="1">
      <c r="A216" s="207"/>
      <c r="B216" s="207"/>
      <c r="C216" s="207"/>
      <c r="D216" s="14">
        <v>2015</v>
      </c>
      <c r="E216" s="13">
        <v>150</v>
      </c>
      <c r="F216" s="13">
        <v>123.4</v>
      </c>
      <c r="G216" s="13">
        <v>0</v>
      </c>
      <c r="H216" s="13">
        <v>0</v>
      </c>
      <c r="I216" s="13">
        <v>150</v>
      </c>
      <c r="J216" s="13">
        <v>69</v>
      </c>
      <c r="K216" s="13">
        <v>0</v>
      </c>
      <c r="L216" s="13">
        <v>54.4</v>
      </c>
      <c r="M216" s="8" t="s">
        <v>761</v>
      </c>
    </row>
    <row r="217" spans="1:13" s="5" customFormat="1" ht="301.5" customHeight="1">
      <c r="A217" s="206"/>
      <c r="B217" s="206"/>
      <c r="C217" s="206"/>
      <c r="D217" s="14">
        <v>2016</v>
      </c>
      <c r="E217" s="13">
        <v>150</v>
      </c>
      <c r="F217" s="13">
        <v>85</v>
      </c>
      <c r="G217" s="13">
        <v>0</v>
      </c>
      <c r="H217" s="13">
        <v>0</v>
      </c>
      <c r="I217" s="13">
        <v>150</v>
      </c>
      <c r="J217" s="13">
        <v>36</v>
      </c>
      <c r="K217" s="13">
        <v>0</v>
      </c>
      <c r="L217" s="13">
        <v>49</v>
      </c>
      <c r="M217" s="8" t="s">
        <v>857</v>
      </c>
    </row>
    <row r="218" spans="1:13" s="5" customFormat="1" ht="45" customHeight="1">
      <c r="A218" s="205" t="s">
        <v>39</v>
      </c>
      <c r="B218" s="205" t="s">
        <v>76</v>
      </c>
      <c r="C218" s="205" t="s">
        <v>35</v>
      </c>
      <c r="D218" s="14" t="s">
        <v>457</v>
      </c>
      <c r="E218" s="13">
        <f>E219+E220+E221+E222</f>
        <v>880</v>
      </c>
      <c r="F218" s="13">
        <f t="shared" ref="F218:L218" si="83">F219+F220+F221+F222</f>
        <v>802.4</v>
      </c>
      <c r="G218" s="13">
        <f t="shared" si="83"/>
        <v>140</v>
      </c>
      <c r="H218" s="13">
        <f t="shared" si="83"/>
        <v>247</v>
      </c>
      <c r="I218" s="13">
        <f t="shared" si="83"/>
        <v>740</v>
      </c>
      <c r="J218" s="13">
        <f t="shared" si="83"/>
        <v>555.4</v>
      </c>
      <c r="K218" s="13">
        <f t="shared" si="83"/>
        <v>0</v>
      </c>
      <c r="L218" s="13">
        <f t="shared" si="83"/>
        <v>0</v>
      </c>
      <c r="M218" s="7"/>
    </row>
    <row r="219" spans="1:13" s="5" customFormat="1" ht="183" customHeight="1">
      <c r="A219" s="207"/>
      <c r="B219" s="207"/>
      <c r="C219" s="207"/>
      <c r="D219" s="14">
        <v>2013</v>
      </c>
      <c r="E219" s="13">
        <v>220</v>
      </c>
      <c r="F219" s="13">
        <v>218</v>
      </c>
      <c r="G219" s="13">
        <v>70</v>
      </c>
      <c r="H219" s="13">
        <v>68</v>
      </c>
      <c r="I219" s="13">
        <v>150</v>
      </c>
      <c r="J219" s="13">
        <v>150</v>
      </c>
      <c r="K219" s="13">
        <v>0</v>
      </c>
      <c r="L219" s="13">
        <v>0</v>
      </c>
      <c r="M219" s="7" t="s">
        <v>356</v>
      </c>
    </row>
    <row r="220" spans="1:13" s="5" customFormat="1" ht="157.5" customHeight="1">
      <c r="A220" s="207"/>
      <c r="B220" s="207"/>
      <c r="C220" s="207"/>
      <c r="D220" s="14">
        <v>2014</v>
      </c>
      <c r="E220" s="13">
        <v>220</v>
      </c>
      <c r="F220" s="13">
        <v>350</v>
      </c>
      <c r="G220" s="13">
        <v>70</v>
      </c>
      <c r="H220" s="13">
        <v>179</v>
      </c>
      <c r="I220" s="13">
        <v>150</v>
      </c>
      <c r="J220" s="13">
        <v>171</v>
      </c>
      <c r="K220" s="13">
        <v>0</v>
      </c>
      <c r="L220" s="13">
        <v>0</v>
      </c>
      <c r="M220" s="7" t="s">
        <v>563</v>
      </c>
    </row>
    <row r="221" spans="1:13" s="5" customFormat="1" ht="181.5" customHeight="1">
      <c r="A221" s="207"/>
      <c r="B221" s="207"/>
      <c r="C221" s="207"/>
      <c r="D221" s="14">
        <v>2015</v>
      </c>
      <c r="E221" s="13">
        <v>220</v>
      </c>
      <c r="F221" s="13">
        <v>184.5</v>
      </c>
      <c r="G221" s="13">
        <v>0</v>
      </c>
      <c r="H221" s="13">
        <v>0</v>
      </c>
      <c r="I221" s="13">
        <v>220</v>
      </c>
      <c r="J221" s="13">
        <v>184.5</v>
      </c>
      <c r="K221" s="13">
        <v>0</v>
      </c>
      <c r="L221" s="13">
        <v>0</v>
      </c>
      <c r="M221" s="7" t="s">
        <v>762</v>
      </c>
    </row>
    <row r="222" spans="1:13" s="5" customFormat="1" ht="228.75" customHeight="1">
      <c r="A222" s="206"/>
      <c r="B222" s="206"/>
      <c r="C222" s="206"/>
      <c r="D222" s="14">
        <v>2016</v>
      </c>
      <c r="E222" s="13">
        <v>220</v>
      </c>
      <c r="F222" s="13">
        <v>49.9</v>
      </c>
      <c r="G222" s="13">
        <v>0</v>
      </c>
      <c r="H222" s="13">
        <v>0</v>
      </c>
      <c r="I222" s="13">
        <v>220</v>
      </c>
      <c r="J222" s="13">
        <v>49.9</v>
      </c>
      <c r="K222" s="13">
        <v>0</v>
      </c>
      <c r="L222" s="13">
        <v>0</v>
      </c>
      <c r="M222" s="7" t="s">
        <v>858</v>
      </c>
    </row>
    <row r="223" spans="1:13" s="5" customFormat="1" ht="48" customHeight="1">
      <c r="A223" s="205" t="s">
        <v>60</v>
      </c>
      <c r="B223" s="205" t="s">
        <v>77</v>
      </c>
      <c r="C223" s="205" t="s">
        <v>24</v>
      </c>
      <c r="D223" s="51" t="s">
        <v>457</v>
      </c>
      <c r="E223" s="54">
        <f>E224+E225</f>
        <v>573</v>
      </c>
      <c r="F223" s="54">
        <f t="shared" ref="F223:L223" si="84">F224+F225</f>
        <v>1852.6</v>
      </c>
      <c r="G223" s="54">
        <f t="shared" si="84"/>
        <v>0</v>
      </c>
      <c r="H223" s="54">
        <f t="shared" si="84"/>
        <v>0</v>
      </c>
      <c r="I223" s="54">
        <f t="shared" si="84"/>
        <v>573</v>
      </c>
      <c r="J223" s="54">
        <f t="shared" si="84"/>
        <v>1852.6</v>
      </c>
      <c r="K223" s="54">
        <f t="shared" si="84"/>
        <v>0</v>
      </c>
      <c r="L223" s="54">
        <f t="shared" si="84"/>
        <v>0</v>
      </c>
      <c r="M223" s="8"/>
    </row>
    <row r="224" spans="1:13" s="5" customFormat="1" ht="409.6" customHeight="1">
      <c r="A224" s="207"/>
      <c r="B224" s="207"/>
      <c r="C224" s="207"/>
      <c r="D224" s="14">
        <v>2013</v>
      </c>
      <c r="E224" s="13">
        <v>373</v>
      </c>
      <c r="F224" s="13">
        <v>853.4</v>
      </c>
      <c r="G224" s="13">
        <v>0</v>
      </c>
      <c r="H224" s="13">
        <v>0</v>
      </c>
      <c r="I224" s="13">
        <v>373</v>
      </c>
      <c r="J224" s="13">
        <v>853.4</v>
      </c>
      <c r="K224" s="13">
        <v>0</v>
      </c>
      <c r="L224" s="13">
        <v>0</v>
      </c>
      <c r="M224" s="8" t="s">
        <v>343</v>
      </c>
    </row>
    <row r="225" spans="1:13" s="5" customFormat="1" ht="409.5" customHeight="1">
      <c r="A225" s="206"/>
      <c r="B225" s="206"/>
      <c r="C225" s="206"/>
      <c r="D225" s="14">
        <v>2014</v>
      </c>
      <c r="E225" s="13">
        <v>200</v>
      </c>
      <c r="F225" s="13">
        <v>999.2</v>
      </c>
      <c r="G225" s="13">
        <v>0</v>
      </c>
      <c r="H225" s="13">
        <v>0</v>
      </c>
      <c r="I225" s="13">
        <v>200</v>
      </c>
      <c r="J225" s="13">
        <v>999.2</v>
      </c>
      <c r="K225" s="13">
        <v>0</v>
      </c>
      <c r="L225" s="13">
        <v>0</v>
      </c>
      <c r="M225" s="8" t="s">
        <v>532</v>
      </c>
    </row>
    <row r="226" spans="1:13" s="5" customFormat="1" ht="35.25" customHeight="1">
      <c r="A226" s="311"/>
      <c r="B226" s="308" t="s">
        <v>41</v>
      </c>
      <c r="C226" s="314"/>
      <c r="D226" s="14" t="s">
        <v>41</v>
      </c>
      <c r="E226" s="13">
        <f>E227+E228+E229+E230</f>
        <v>11741.1</v>
      </c>
      <c r="F226" s="13">
        <f t="shared" ref="F226:L226" si="85">F227+F228+F229+F230</f>
        <v>10148.199999999999</v>
      </c>
      <c r="G226" s="13">
        <f t="shared" si="85"/>
        <v>7377.4</v>
      </c>
      <c r="H226" s="13">
        <f t="shared" si="85"/>
        <v>6084.5</v>
      </c>
      <c r="I226" s="13">
        <f t="shared" si="85"/>
        <v>4363.7</v>
      </c>
      <c r="J226" s="13">
        <f t="shared" si="85"/>
        <v>3744.8</v>
      </c>
      <c r="K226" s="13">
        <f t="shared" si="85"/>
        <v>0</v>
      </c>
      <c r="L226" s="13">
        <f t="shared" si="85"/>
        <v>318.89999999999998</v>
      </c>
      <c r="M226" s="95"/>
    </row>
    <row r="227" spans="1:13" s="5" customFormat="1" ht="34.5" customHeight="1">
      <c r="A227" s="312"/>
      <c r="B227" s="309"/>
      <c r="C227" s="315"/>
      <c r="D227" s="14">
        <v>2013</v>
      </c>
      <c r="E227" s="13">
        <f>E188+E194+E214+E219+E224</f>
        <v>8861.1</v>
      </c>
      <c r="F227" s="13">
        <f t="shared" ref="F227:L227" si="86">F188+F194+F214+F219+F224</f>
        <v>7651.4</v>
      </c>
      <c r="G227" s="13">
        <f t="shared" si="86"/>
        <v>7307.4</v>
      </c>
      <c r="H227" s="13">
        <f t="shared" si="86"/>
        <v>5905.5</v>
      </c>
      <c r="I227" s="13">
        <f t="shared" si="86"/>
        <v>1553.7</v>
      </c>
      <c r="J227" s="13">
        <f t="shared" si="86"/>
        <v>1745.9</v>
      </c>
      <c r="K227" s="13">
        <f t="shared" si="86"/>
        <v>0</v>
      </c>
      <c r="L227" s="13">
        <f t="shared" si="86"/>
        <v>0</v>
      </c>
      <c r="M227" s="95"/>
    </row>
    <row r="228" spans="1:13" s="5" customFormat="1" ht="31.5" customHeight="1">
      <c r="A228" s="312"/>
      <c r="B228" s="309"/>
      <c r="C228" s="315"/>
      <c r="D228" s="14">
        <v>2014</v>
      </c>
      <c r="E228" s="13">
        <f>E195+E210+E215+E220+E225</f>
        <v>1060</v>
      </c>
      <c r="F228" s="13">
        <f t="shared" ref="F228:L228" si="87">F195+F210+F215+F220+F225</f>
        <v>1449.2</v>
      </c>
      <c r="G228" s="13">
        <f t="shared" si="87"/>
        <v>70</v>
      </c>
      <c r="H228" s="13">
        <f t="shared" si="87"/>
        <v>179</v>
      </c>
      <c r="I228" s="13">
        <f t="shared" si="87"/>
        <v>990</v>
      </c>
      <c r="J228" s="13">
        <f t="shared" si="87"/>
        <v>1170.2</v>
      </c>
      <c r="K228" s="13">
        <f t="shared" si="87"/>
        <v>0</v>
      </c>
      <c r="L228" s="13">
        <f t="shared" si="87"/>
        <v>100</v>
      </c>
      <c r="M228" s="95"/>
    </row>
    <row r="229" spans="1:13" s="5" customFormat="1" ht="45.75" customHeight="1">
      <c r="A229" s="312"/>
      <c r="B229" s="309"/>
      <c r="C229" s="315"/>
      <c r="D229" s="51">
        <v>2015</v>
      </c>
      <c r="E229" s="51">
        <f>E189+E196+E208+E216+E221</f>
        <v>900</v>
      </c>
      <c r="F229" s="51">
        <f t="shared" ref="F229:L229" si="88">F189+F196+F208+F216+F221</f>
        <v>604.79999999999995</v>
      </c>
      <c r="G229" s="51">
        <f t="shared" si="88"/>
        <v>0</v>
      </c>
      <c r="H229" s="51">
        <f t="shared" si="88"/>
        <v>0</v>
      </c>
      <c r="I229" s="51">
        <f t="shared" si="88"/>
        <v>900</v>
      </c>
      <c r="J229" s="51">
        <f t="shared" si="88"/>
        <v>434.9</v>
      </c>
      <c r="K229" s="51">
        <f t="shared" si="88"/>
        <v>0</v>
      </c>
      <c r="L229" s="51">
        <f t="shared" si="88"/>
        <v>169.9</v>
      </c>
      <c r="M229" s="21"/>
    </row>
    <row r="230" spans="1:13" s="5" customFormat="1" ht="45.75" customHeight="1">
      <c r="A230" s="313"/>
      <c r="B230" s="310"/>
      <c r="C230" s="316"/>
      <c r="D230" s="51">
        <v>2016</v>
      </c>
      <c r="E230" s="51">
        <f>E197+E209+E217+E222</f>
        <v>920</v>
      </c>
      <c r="F230" s="51">
        <f t="shared" ref="F230:L230" si="89">F197+F209+F217+F222</f>
        <v>442.79999999999995</v>
      </c>
      <c r="G230" s="51">
        <f t="shared" si="89"/>
        <v>0</v>
      </c>
      <c r="H230" s="51">
        <f t="shared" si="89"/>
        <v>0</v>
      </c>
      <c r="I230" s="51">
        <f t="shared" si="89"/>
        <v>920</v>
      </c>
      <c r="J230" s="51">
        <f t="shared" si="89"/>
        <v>393.79999999999995</v>
      </c>
      <c r="K230" s="51">
        <f t="shared" si="89"/>
        <v>0</v>
      </c>
      <c r="L230" s="51">
        <f t="shared" si="89"/>
        <v>49</v>
      </c>
      <c r="M230" s="183"/>
    </row>
    <row r="231" spans="1:13" s="101" customFormat="1">
      <c r="A231" s="241" t="s">
        <v>78</v>
      </c>
      <c r="B231" s="242"/>
      <c r="C231" s="242"/>
      <c r="D231" s="242"/>
      <c r="E231" s="242"/>
      <c r="F231" s="242"/>
      <c r="G231" s="242"/>
      <c r="H231" s="242"/>
      <c r="I231" s="242"/>
      <c r="J231" s="242"/>
      <c r="K231" s="242"/>
      <c r="L231" s="242"/>
      <c r="M231" s="243"/>
    </row>
    <row r="232" spans="1:13" s="5" customFormat="1" ht="51.75" customHeight="1">
      <c r="A232" s="205" t="s">
        <v>43</v>
      </c>
      <c r="B232" s="205" t="s">
        <v>79</v>
      </c>
      <c r="C232" s="205" t="s">
        <v>80</v>
      </c>
      <c r="D232" s="14" t="s">
        <v>457</v>
      </c>
      <c r="E232" s="13">
        <f>E233+E234+E235+E236</f>
        <v>165177.60000000001</v>
      </c>
      <c r="F232" s="13">
        <f t="shared" ref="F232:L232" si="90">F233+F234+F235+F236</f>
        <v>23709.599999999999</v>
      </c>
      <c r="G232" s="13">
        <f t="shared" si="90"/>
        <v>113720.8</v>
      </c>
      <c r="H232" s="13">
        <f t="shared" si="90"/>
        <v>7979.2</v>
      </c>
      <c r="I232" s="13">
        <f t="shared" si="90"/>
        <v>29891.5</v>
      </c>
      <c r="J232" s="13">
        <f t="shared" si="90"/>
        <v>8311.4</v>
      </c>
      <c r="K232" s="13">
        <f t="shared" si="90"/>
        <v>21565.3</v>
      </c>
      <c r="L232" s="13">
        <f t="shared" si="90"/>
        <v>7419</v>
      </c>
      <c r="M232" s="7"/>
    </row>
    <row r="233" spans="1:13" s="5" customFormat="1" ht="49.5" customHeight="1">
      <c r="A233" s="207"/>
      <c r="B233" s="207"/>
      <c r="C233" s="207"/>
      <c r="D233" s="14">
        <v>2013</v>
      </c>
      <c r="E233" s="13">
        <v>18177.599999999999</v>
      </c>
      <c r="F233" s="13">
        <v>10985.8</v>
      </c>
      <c r="G233" s="13">
        <v>1230.8</v>
      </c>
      <c r="H233" s="13">
        <v>1230.8</v>
      </c>
      <c r="I233" s="13">
        <v>6431.5</v>
      </c>
      <c r="J233" s="13">
        <v>5546</v>
      </c>
      <c r="K233" s="13">
        <v>10515.3</v>
      </c>
      <c r="L233" s="13">
        <v>4209</v>
      </c>
      <c r="M233" s="7"/>
    </row>
    <row r="234" spans="1:13" s="5" customFormat="1" ht="39" customHeight="1">
      <c r="A234" s="207"/>
      <c r="B234" s="207"/>
      <c r="C234" s="207"/>
      <c r="D234" s="14">
        <v>2014</v>
      </c>
      <c r="E234" s="13">
        <f>E239+E243+E246+E249+E257+E270+E278+E283</f>
        <v>46850</v>
      </c>
      <c r="F234" s="13">
        <f t="shared" ref="F234:L234" si="91">F239+F243+F246+F249+F257+F270+F278+F283</f>
        <v>10767.9</v>
      </c>
      <c r="G234" s="13">
        <f t="shared" si="91"/>
        <v>25450</v>
      </c>
      <c r="H234" s="13">
        <f t="shared" si="91"/>
        <v>6748.4</v>
      </c>
      <c r="I234" s="13">
        <f t="shared" si="91"/>
        <v>12100</v>
      </c>
      <c r="J234" s="13">
        <f t="shared" si="91"/>
        <v>1809.4999999999998</v>
      </c>
      <c r="K234" s="13">
        <f t="shared" si="91"/>
        <v>9300</v>
      </c>
      <c r="L234" s="13">
        <f t="shared" si="91"/>
        <v>2210</v>
      </c>
      <c r="M234" s="7"/>
    </row>
    <row r="235" spans="1:13" s="5" customFormat="1" ht="39" customHeight="1">
      <c r="A235" s="207"/>
      <c r="B235" s="207"/>
      <c r="C235" s="207"/>
      <c r="D235" s="14">
        <v>2015</v>
      </c>
      <c r="E235" s="13">
        <f>E271+E240+E247+E250+E252+E279+E284</f>
        <v>80150</v>
      </c>
      <c r="F235" s="13">
        <f t="shared" ref="F235:L235" si="92">F271+F240+F247+F250+F252+F279+F284</f>
        <v>1955.9</v>
      </c>
      <c r="G235" s="13">
        <f t="shared" si="92"/>
        <v>69340</v>
      </c>
      <c r="H235" s="13">
        <f t="shared" si="92"/>
        <v>0</v>
      </c>
      <c r="I235" s="13">
        <f t="shared" si="92"/>
        <v>9060</v>
      </c>
      <c r="J235" s="13">
        <f t="shared" si="92"/>
        <v>955.9</v>
      </c>
      <c r="K235" s="13">
        <f t="shared" si="92"/>
        <v>1750</v>
      </c>
      <c r="L235" s="13">
        <f t="shared" si="92"/>
        <v>1000</v>
      </c>
      <c r="M235" s="7"/>
    </row>
    <row r="236" spans="1:13" s="5" customFormat="1" ht="39" customHeight="1">
      <c r="A236" s="206"/>
      <c r="B236" s="206"/>
      <c r="C236" s="206"/>
      <c r="D236" s="14">
        <v>2016</v>
      </c>
      <c r="E236" s="13">
        <f>E253</f>
        <v>20000</v>
      </c>
      <c r="F236" s="13">
        <f t="shared" ref="F236:L236" si="93">F253</f>
        <v>0</v>
      </c>
      <c r="G236" s="13">
        <f t="shared" si="93"/>
        <v>17700</v>
      </c>
      <c r="H236" s="13">
        <f t="shared" si="93"/>
        <v>0</v>
      </c>
      <c r="I236" s="13">
        <f t="shared" si="93"/>
        <v>2300</v>
      </c>
      <c r="J236" s="13">
        <f t="shared" si="93"/>
        <v>0</v>
      </c>
      <c r="K236" s="13">
        <f t="shared" si="93"/>
        <v>0</v>
      </c>
      <c r="L236" s="13">
        <f t="shared" si="93"/>
        <v>0</v>
      </c>
      <c r="M236" s="7"/>
    </row>
    <row r="237" spans="1:13" s="5" customFormat="1" ht="396.75" customHeight="1">
      <c r="A237" s="10" t="s">
        <v>69</v>
      </c>
      <c r="B237" s="7" t="s">
        <v>81</v>
      </c>
      <c r="C237" s="7" t="s">
        <v>80</v>
      </c>
      <c r="D237" s="14">
        <v>2013</v>
      </c>
      <c r="E237" s="13">
        <v>200.9</v>
      </c>
      <c r="F237" s="13">
        <v>155.6</v>
      </c>
      <c r="G237" s="13">
        <v>0</v>
      </c>
      <c r="H237" s="13">
        <v>0</v>
      </c>
      <c r="I237" s="13">
        <v>200.9</v>
      </c>
      <c r="J237" s="13">
        <v>155.6</v>
      </c>
      <c r="K237" s="13">
        <v>0</v>
      </c>
      <c r="L237" s="13">
        <v>0</v>
      </c>
      <c r="M237" s="8" t="s">
        <v>420</v>
      </c>
    </row>
    <row r="238" spans="1:13" s="5" customFormat="1" ht="44.25" customHeight="1">
      <c r="A238" s="211" t="s">
        <v>71</v>
      </c>
      <c r="B238" s="205" t="s">
        <v>464</v>
      </c>
      <c r="C238" s="208" t="s">
        <v>80</v>
      </c>
      <c r="D238" s="14" t="s">
        <v>41</v>
      </c>
      <c r="E238" s="13">
        <f>E239+E240</f>
        <v>21800</v>
      </c>
      <c r="F238" s="13">
        <f t="shared" ref="F238:L238" si="94">F239+F240</f>
        <v>0</v>
      </c>
      <c r="G238" s="13">
        <f t="shared" si="94"/>
        <v>17820</v>
      </c>
      <c r="H238" s="13">
        <f t="shared" si="94"/>
        <v>0</v>
      </c>
      <c r="I238" s="13">
        <f t="shared" si="94"/>
        <v>3980</v>
      </c>
      <c r="J238" s="13">
        <f t="shared" si="94"/>
        <v>0</v>
      </c>
      <c r="K238" s="13">
        <f t="shared" si="94"/>
        <v>0</v>
      </c>
      <c r="L238" s="13">
        <f t="shared" si="94"/>
        <v>0</v>
      </c>
      <c r="M238" s="102"/>
    </row>
    <row r="239" spans="1:13" s="5" customFormat="1" ht="130.5" customHeight="1">
      <c r="A239" s="212"/>
      <c r="B239" s="207"/>
      <c r="C239" s="209"/>
      <c r="D239" s="14">
        <v>2014</v>
      </c>
      <c r="E239" s="13">
        <v>2000</v>
      </c>
      <c r="F239" s="13">
        <v>0</v>
      </c>
      <c r="G239" s="13">
        <v>0</v>
      </c>
      <c r="H239" s="13">
        <v>0</v>
      </c>
      <c r="I239" s="13">
        <v>2000</v>
      </c>
      <c r="J239" s="13">
        <v>0</v>
      </c>
      <c r="K239" s="13">
        <v>0</v>
      </c>
      <c r="L239" s="13">
        <v>0</v>
      </c>
      <c r="M239" s="103" t="s">
        <v>529</v>
      </c>
    </row>
    <row r="240" spans="1:13" s="5" customFormat="1" ht="129" customHeight="1">
      <c r="A240" s="213"/>
      <c r="B240" s="206"/>
      <c r="C240" s="210"/>
      <c r="D240" s="14">
        <v>2015</v>
      </c>
      <c r="E240" s="13">
        <v>19800</v>
      </c>
      <c r="F240" s="13">
        <v>0</v>
      </c>
      <c r="G240" s="13">
        <v>17820</v>
      </c>
      <c r="H240" s="13">
        <v>0</v>
      </c>
      <c r="I240" s="13">
        <v>1980</v>
      </c>
      <c r="J240" s="13">
        <v>0</v>
      </c>
      <c r="K240" s="13">
        <v>0</v>
      </c>
      <c r="L240" s="13">
        <v>0</v>
      </c>
      <c r="M240" s="7" t="s">
        <v>529</v>
      </c>
    </row>
    <row r="241" spans="1:13" s="5" customFormat="1" ht="48" customHeight="1">
      <c r="A241" s="211" t="s">
        <v>82</v>
      </c>
      <c r="B241" s="205" t="s">
        <v>83</v>
      </c>
      <c r="C241" s="205" t="s">
        <v>80</v>
      </c>
      <c r="D241" s="14" t="s">
        <v>41</v>
      </c>
      <c r="E241" s="13">
        <f>E242+E243</f>
        <v>25365.5</v>
      </c>
      <c r="F241" s="13">
        <f t="shared" ref="F241:L241" si="95">F242+F243</f>
        <v>7823.2999999999993</v>
      </c>
      <c r="G241" s="13">
        <f t="shared" si="95"/>
        <v>20700</v>
      </c>
      <c r="H241" s="13">
        <f t="shared" si="95"/>
        <v>6525.9</v>
      </c>
      <c r="I241" s="13">
        <f t="shared" si="95"/>
        <v>4665.5</v>
      </c>
      <c r="J241" s="13">
        <f t="shared" si="95"/>
        <v>1297.4000000000001</v>
      </c>
      <c r="K241" s="13">
        <f t="shared" si="95"/>
        <v>0</v>
      </c>
      <c r="L241" s="13">
        <f t="shared" si="95"/>
        <v>0</v>
      </c>
      <c r="M241" s="7"/>
    </row>
    <row r="242" spans="1:13" s="5" customFormat="1" ht="156.75" customHeight="1" thickBot="1">
      <c r="A242" s="212"/>
      <c r="B242" s="207"/>
      <c r="C242" s="207"/>
      <c r="D242" s="14">
        <v>2013</v>
      </c>
      <c r="E242" s="13">
        <v>2365.5</v>
      </c>
      <c r="F242" s="13">
        <v>500.4</v>
      </c>
      <c r="G242" s="13">
        <v>0</v>
      </c>
      <c r="H242" s="13">
        <v>0</v>
      </c>
      <c r="I242" s="13">
        <v>2365.5</v>
      </c>
      <c r="J242" s="13">
        <v>500.4</v>
      </c>
      <c r="K242" s="13">
        <v>0</v>
      </c>
      <c r="L242" s="13">
        <v>0</v>
      </c>
      <c r="M242" s="7" t="s">
        <v>421</v>
      </c>
    </row>
    <row r="243" spans="1:13" s="5" customFormat="1" ht="320.25" customHeight="1">
      <c r="A243" s="213"/>
      <c r="B243" s="206"/>
      <c r="C243" s="206"/>
      <c r="D243" s="14">
        <v>2014</v>
      </c>
      <c r="E243" s="13">
        <v>23000</v>
      </c>
      <c r="F243" s="13">
        <v>7322.9</v>
      </c>
      <c r="G243" s="13">
        <v>20700</v>
      </c>
      <c r="H243" s="13">
        <v>6525.9</v>
      </c>
      <c r="I243" s="13">
        <v>2300</v>
      </c>
      <c r="J243" s="13">
        <v>797</v>
      </c>
      <c r="K243" s="13">
        <v>0</v>
      </c>
      <c r="L243" s="13">
        <v>0</v>
      </c>
      <c r="M243" s="104" t="s">
        <v>608</v>
      </c>
    </row>
    <row r="244" spans="1:13" s="5" customFormat="1" ht="42.75" customHeight="1">
      <c r="A244" s="211" t="s">
        <v>84</v>
      </c>
      <c r="B244" s="205" t="s">
        <v>85</v>
      </c>
      <c r="C244" s="205" t="s">
        <v>80</v>
      </c>
      <c r="D244" s="14" t="s">
        <v>41</v>
      </c>
      <c r="E244" s="13">
        <f>E245+E246+E247</f>
        <v>32535.200000000001</v>
      </c>
      <c r="F244" s="13">
        <f t="shared" ref="F244:L244" si="96">F245+F246+F247</f>
        <v>330.90000000000003</v>
      </c>
      <c r="G244" s="13">
        <f t="shared" si="96"/>
        <v>27000</v>
      </c>
      <c r="H244" s="13">
        <f t="shared" si="96"/>
        <v>0</v>
      </c>
      <c r="I244" s="13">
        <f t="shared" si="96"/>
        <v>5535.2</v>
      </c>
      <c r="J244" s="13">
        <f t="shared" si="96"/>
        <v>330.90000000000003</v>
      </c>
      <c r="K244" s="13">
        <f t="shared" si="96"/>
        <v>0</v>
      </c>
      <c r="L244" s="13">
        <f t="shared" si="96"/>
        <v>0</v>
      </c>
      <c r="M244" s="7"/>
    </row>
    <row r="245" spans="1:13" s="5" customFormat="1" ht="159" customHeight="1">
      <c r="A245" s="212"/>
      <c r="B245" s="207"/>
      <c r="C245" s="207"/>
      <c r="D245" s="14">
        <v>2013</v>
      </c>
      <c r="E245" s="13">
        <v>535.20000000000005</v>
      </c>
      <c r="F245" s="13">
        <v>52.8</v>
      </c>
      <c r="G245" s="13">
        <v>0</v>
      </c>
      <c r="H245" s="13">
        <v>0</v>
      </c>
      <c r="I245" s="13">
        <v>535.20000000000005</v>
      </c>
      <c r="J245" s="13">
        <v>52.8</v>
      </c>
      <c r="K245" s="13">
        <v>0</v>
      </c>
      <c r="L245" s="13">
        <v>0</v>
      </c>
      <c r="M245" s="7" t="s">
        <v>422</v>
      </c>
    </row>
    <row r="246" spans="1:13" s="5" customFormat="1" ht="243.75" customHeight="1">
      <c r="A246" s="212"/>
      <c r="B246" s="207"/>
      <c r="C246" s="207"/>
      <c r="D246" s="14">
        <v>2014</v>
      </c>
      <c r="E246" s="13">
        <v>2000</v>
      </c>
      <c r="F246" s="13">
        <v>278.10000000000002</v>
      </c>
      <c r="G246" s="13">
        <v>0</v>
      </c>
      <c r="H246" s="13">
        <v>0</v>
      </c>
      <c r="I246" s="13">
        <v>2000</v>
      </c>
      <c r="J246" s="13">
        <v>278.10000000000002</v>
      </c>
      <c r="K246" s="13">
        <v>0</v>
      </c>
      <c r="L246" s="13">
        <v>0</v>
      </c>
      <c r="M246" s="7" t="s">
        <v>609</v>
      </c>
    </row>
    <row r="247" spans="1:13" s="5" customFormat="1" ht="93.75" customHeight="1">
      <c r="A247" s="213"/>
      <c r="B247" s="206"/>
      <c r="C247" s="206"/>
      <c r="D247" s="14">
        <v>2015</v>
      </c>
      <c r="E247" s="13">
        <v>30000</v>
      </c>
      <c r="F247" s="13">
        <v>0</v>
      </c>
      <c r="G247" s="13">
        <v>27000</v>
      </c>
      <c r="H247" s="13">
        <v>0</v>
      </c>
      <c r="I247" s="13">
        <v>3000</v>
      </c>
      <c r="J247" s="13">
        <v>0</v>
      </c>
      <c r="K247" s="13">
        <v>0</v>
      </c>
      <c r="L247" s="13">
        <v>0</v>
      </c>
      <c r="M247" s="7" t="s">
        <v>719</v>
      </c>
    </row>
    <row r="248" spans="1:13" s="5" customFormat="1" ht="39.75" customHeight="1">
      <c r="A248" s="211" t="s">
        <v>195</v>
      </c>
      <c r="B248" s="205" t="s">
        <v>465</v>
      </c>
      <c r="C248" s="205" t="s">
        <v>80</v>
      </c>
      <c r="D248" s="14" t="s">
        <v>41</v>
      </c>
      <c r="E248" s="13">
        <f>E249+E250</f>
        <v>21800</v>
      </c>
      <c r="F248" s="13">
        <f t="shared" ref="F248:L248" si="97">F249+F250</f>
        <v>0</v>
      </c>
      <c r="G248" s="13">
        <f t="shared" si="97"/>
        <v>17820</v>
      </c>
      <c r="H248" s="13">
        <f t="shared" si="97"/>
        <v>0</v>
      </c>
      <c r="I248" s="13">
        <f t="shared" si="97"/>
        <v>3980</v>
      </c>
      <c r="J248" s="13">
        <f t="shared" si="97"/>
        <v>0</v>
      </c>
      <c r="K248" s="13">
        <f t="shared" si="97"/>
        <v>0</v>
      </c>
      <c r="L248" s="13">
        <f t="shared" si="97"/>
        <v>0</v>
      </c>
      <c r="M248" s="7"/>
    </row>
    <row r="249" spans="1:13" s="5" customFormat="1" ht="239.25" customHeight="1">
      <c r="A249" s="212"/>
      <c r="B249" s="207"/>
      <c r="C249" s="207"/>
      <c r="D249" s="14">
        <v>2014</v>
      </c>
      <c r="E249" s="13">
        <v>2000</v>
      </c>
      <c r="F249" s="13">
        <v>0</v>
      </c>
      <c r="G249" s="13">
        <v>0</v>
      </c>
      <c r="H249" s="13">
        <v>0</v>
      </c>
      <c r="I249" s="13">
        <v>2000</v>
      </c>
      <c r="J249" s="13">
        <v>0</v>
      </c>
      <c r="K249" s="13">
        <v>0</v>
      </c>
      <c r="L249" s="13">
        <v>0</v>
      </c>
      <c r="M249" s="7" t="s">
        <v>610</v>
      </c>
    </row>
    <row r="250" spans="1:13" s="5" customFormat="1" ht="66" customHeight="1">
      <c r="A250" s="213"/>
      <c r="B250" s="206"/>
      <c r="C250" s="206"/>
      <c r="D250" s="14">
        <v>2015</v>
      </c>
      <c r="E250" s="13">
        <v>19800</v>
      </c>
      <c r="F250" s="13">
        <v>0</v>
      </c>
      <c r="G250" s="13">
        <v>17820</v>
      </c>
      <c r="H250" s="13">
        <v>0</v>
      </c>
      <c r="I250" s="13">
        <v>1980</v>
      </c>
      <c r="J250" s="13">
        <v>0</v>
      </c>
      <c r="K250" s="13">
        <v>0</v>
      </c>
      <c r="L250" s="13">
        <v>0</v>
      </c>
      <c r="M250" s="7" t="s">
        <v>719</v>
      </c>
    </row>
    <row r="251" spans="1:13" s="5" customFormat="1" ht="48.75" customHeight="1">
      <c r="A251" s="211" t="s">
        <v>197</v>
      </c>
      <c r="B251" s="205" t="s">
        <v>659</v>
      </c>
      <c r="C251" s="205" t="s">
        <v>80</v>
      </c>
      <c r="D251" s="14" t="s">
        <v>457</v>
      </c>
      <c r="E251" s="13">
        <f>E252+E253</f>
        <v>21500</v>
      </c>
      <c r="F251" s="13">
        <f t="shared" ref="F251:L251" si="98">F252+F253</f>
        <v>0</v>
      </c>
      <c r="G251" s="13">
        <f t="shared" si="98"/>
        <v>19050</v>
      </c>
      <c r="H251" s="13">
        <f t="shared" si="98"/>
        <v>0</v>
      </c>
      <c r="I251" s="13">
        <f t="shared" si="98"/>
        <v>2450</v>
      </c>
      <c r="J251" s="13">
        <f t="shared" si="98"/>
        <v>0</v>
      </c>
      <c r="K251" s="13">
        <f t="shared" si="98"/>
        <v>0</v>
      </c>
      <c r="L251" s="13">
        <f t="shared" si="98"/>
        <v>0</v>
      </c>
      <c r="M251" s="7"/>
    </row>
    <row r="252" spans="1:13" s="5" customFormat="1" ht="126.75" customHeight="1">
      <c r="A252" s="212"/>
      <c r="B252" s="207"/>
      <c r="C252" s="207"/>
      <c r="D252" s="14">
        <v>2015</v>
      </c>
      <c r="E252" s="13">
        <v>1500</v>
      </c>
      <c r="F252" s="13">
        <v>0</v>
      </c>
      <c r="G252" s="13">
        <v>1350</v>
      </c>
      <c r="H252" s="13">
        <v>0</v>
      </c>
      <c r="I252" s="13">
        <v>150</v>
      </c>
      <c r="J252" s="13">
        <v>0</v>
      </c>
      <c r="K252" s="13">
        <v>0</v>
      </c>
      <c r="L252" s="13">
        <v>0</v>
      </c>
      <c r="M252" s="7" t="s">
        <v>720</v>
      </c>
    </row>
    <row r="253" spans="1:13" s="5" customFormat="1" ht="58.5" customHeight="1">
      <c r="A253" s="213"/>
      <c r="B253" s="206"/>
      <c r="C253" s="206"/>
      <c r="D253" s="14">
        <v>2016</v>
      </c>
      <c r="E253" s="13">
        <v>20000</v>
      </c>
      <c r="F253" s="13">
        <v>0</v>
      </c>
      <c r="G253" s="13">
        <v>17700</v>
      </c>
      <c r="H253" s="13">
        <v>0</v>
      </c>
      <c r="I253" s="13">
        <v>2300</v>
      </c>
      <c r="J253" s="13">
        <v>0</v>
      </c>
      <c r="K253" s="13">
        <v>0</v>
      </c>
      <c r="L253" s="13">
        <v>0</v>
      </c>
      <c r="M253" s="7" t="s">
        <v>897</v>
      </c>
    </row>
    <row r="254" spans="1:13" s="5" customFormat="1" ht="125.25" customHeight="1">
      <c r="A254" s="10" t="s">
        <v>86</v>
      </c>
      <c r="B254" s="7" t="s">
        <v>87</v>
      </c>
      <c r="C254" s="7" t="s">
        <v>80</v>
      </c>
      <c r="D254" s="14">
        <v>2013</v>
      </c>
      <c r="E254" s="13">
        <v>92.4</v>
      </c>
      <c r="F254" s="13">
        <v>92.4</v>
      </c>
      <c r="G254" s="13">
        <v>0</v>
      </c>
      <c r="H254" s="13">
        <v>0</v>
      </c>
      <c r="I254" s="13">
        <v>92.4</v>
      </c>
      <c r="J254" s="13">
        <v>92.4</v>
      </c>
      <c r="K254" s="13">
        <v>0</v>
      </c>
      <c r="L254" s="13">
        <v>0</v>
      </c>
      <c r="M254" s="7" t="s">
        <v>423</v>
      </c>
    </row>
    <row r="255" spans="1:13" s="5" customFormat="1" ht="42" customHeight="1">
      <c r="A255" s="211" t="s">
        <v>88</v>
      </c>
      <c r="B255" s="205" t="s">
        <v>79</v>
      </c>
      <c r="C255" s="205" t="s">
        <v>54</v>
      </c>
      <c r="D255" s="14" t="s">
        <v>41</v>
      </c>
      <c r="E255" s="13">
        <f>E256+E257</f>
        <v>16227.4</v>
      </c>
      <c r="F255" s="13">
        <f t="shared" ref="F255:L255" si="99">F256+F257</f>
        <v>6632.1</v>
      </c>
      <c r="G255" s="13">
        <f t="shared" si="99"/>
        <v>338.7</v>
      </c>
      <c r="H255" s="13">
        <f t="shared" si="99"/>
        <v>338.7</v>
      </c>
      <c r="I255" s="13">
        <f t="shared" si="99"/>
        <v>3.7</v>
      </c>
      <c r="J255" s="13">
        <f t="shared" si="99"/>
        <v>148.4</v>
      </c>
      <c r="K255" s="13">
        <f t="shared" si="99"/>
        <v>15885</v>
      </c>
      <c r="L255" s="13">
        <f t="shared" si="99"/>
        <v>6145</v>
      </c>
      <c r="M255" s="7"/>
    </row>
    <row r="256" spans="1:13" s="5" customFormat="1" ht="36" customHeight="1">
      <c r="A256" s="212"/>
      <c r="B256" s="207"/>
      <c r="C256" s="207"/>
      <c r="D256" s="14">
        <v>2013</v>
      </c>
      <c r="E256" s="13">
        <v>9527.4</v>
      </c>
      <c r="F256" s="13">
        <v>4422.1000000000004</v>
      </c>
      <c r="G256" s="13">
        <v>338.7</v>
      </c>
      <c r="H256" s="13">
        <v>338.7</v>
      </c>
      <c r="I256" s="13">
        <v>3.7</v>
      </c>
      <c r="J256" s="13">
        <v>148.4</v>
      </c>
      <c r="K256" s="13">
        <v>9185</v>
      </c>
      <c r="L256" s="13">
        <v>3935</v>
      </c>
      <c r="M256" s="7"/>
    </row>
    <row r="257" spans="1:13" s="5" customFormat="1" ht="32.25" customHeight="1">
      <c r="A257" s="213"/>
      <c r="B257" s="206"/>
      <c r="C257" s="206"/>
      <c r="D257" s="14">
        <v>2014</v>
      </c>
      <c r="E257" s="13">
        <f>E261+E264+E267</f>
        <v>6700</v>
      </c>
      <c r="F257" s="13">
        <f t="shared" ref="F257:L257" si="100">F261+F264+F267</f>
        <v>2210</v>
      </c>
      <c r="G257" s="13">
        <f t="shared" si="100"/>
        <v>0</v>
      </c>
      <c r="H257" s="13">
        <f t="shared" si="100"/>
        <v>0</v>
      </c>
      <c r="I257" s="13">
        <f t="shared" si="100"/>
        <v>0</v>
      </c>
      <c r="J257" s="13">
        <f t="shared" si="100"/>
        <v>0</v>
      </c>
      <c r="K257" s="13">
        <f t="shared" si="100"/>
        <v>6700</v>
      </c>
      <c r="L257" s="13">
        <f t="shared" si="100"/>
        <v>2210</v>
      </c>
      <c r="M257" s="7"/>
    </row>
    <row r="258" spans="1:13" s="5" customFormat="1" ht="241.5" customHeight="1">
      <c r="A258" s="11" t="s">
        <v>89</v>
      </c>
      <c r="B258" s="7" t="s">
        <v>90</v>
      </c>
      <c r="C258" s="7" t="s">
        <v>54</v>
      </c>
      <c r="D258" s="14"/>
      <c r="E258" s="13">
        <v>1267.4000000000001</v>
      </c>
      <c r="F258" s="13">
        <v>1412.1</v>
      </c>
      <c r="G258" s="13">
        <v>338.7</v>
      </c>
      <c r="H258" s="13">
        <v>338.7</v>
      </c>
      <c r="I258" s="13">
        <v>3.7</v>
      </c>
      <c r="J258" s="13">
        <v>148.4</v>
      </c>
      <c r="K258" s="13">
        <v>925</v>
      </c>
      <c r="L258" s="13">
        <v>925</v>
      </c>
      <c r="M258" s="7" t="s">
        <v>357</v>
      </c>
    </row>
    <row r="259" spans="1:13" s="5" customFormat="1" ht="43.5" customHeight="1">
      <c r="A259" s="248" t="s">
        <v>91</v>
      </c>
      <c r="B259" s="205" t="s">
        <v>92</v>
      </c>
      <c r="C259" s="205" t="s">
        <v>54</v>
      </c>
      <c r="D259" s="14" t="s">
        <v>41</v>
      </c>
      <c r="E259" s="13">
        <f>E260+E261</f>
        <v>5160</v>
      </c>
      <c r="F259" s="13">
        <f t="shared" ref="F259:L259" si="101">F260+F261</f>
        <v>3975</v>
      </c>
      <c r="G259" s="13">
        <f t="shared" si="101"/>
        <v>0</v>
      </c>
      <c r="H259" s="13">
        <f t="shared" si="101"/>
        <v>0</v>
      </c>
      <c r="I259" s="13">
        <f t="shared" si="101"/>
        <v>0</v>
      </c>
      <c r="J259" s="13">
        <f t="shared" si="101"/>
        <v>0</v>
      </c>
      <c r="K259" s="13">
        <f t="shared" si="101"/>
        <v>5160</v>
      </c>
      <c r="L259" s="13">
        <f t="shared" si="101"/>
        <v>3975</v>
      </c>
      <c r="M259" s="8"/>
    </row>
    <row r="260" spans="1:13" s="5" customFormat="1" ht="230.25" customHeight="1">
      <c r="A260" s="249"/>
      <c r="B260" s="207"/>
      <c r="C260" s="207"/>
      <c r="D260" s="14">
        <v>2013</v>
      </c>
      <c r="E260" s="13">
        <v>2960</v>
      </c>
      <c r="F260" s="13">
        <v>2700</v>
      </c>
      <c r="G260" s="13">
        <v>0</v>
      </c>
      <c r="H260" s="13">
        <v>0</v>
      </c>
      <c r="I260" s="13">
        <v>0</v>
      </c>
      <c r="J260" s="13">
        <v>0</v>
      </c>
      <c r="K260" s="13">
        <v>2960</v>
      </c>
      <c r="L260" s="13">
        <v>2700</v>
      </c>
      <c r="M260" s="8" t="s">
        <v>358</v>
      </c>
    </row>
    <row r="261" spans="1:13" s="5" customFormat="1" ht="119.25" customHeight="1">
      <c r="A261" s="250"/>
      <c r="B261" s="206"/>
      <c r="C261" s="206"/>
      <c r="D261" s="14">
        <v>2014</v>
      </c>
      <c r="E261" s="13">
        <v>2200</v>
      </c>
      <c r="F261" s="13">
        <v>1275</v>
      </c>
      <c r="G261" s="13">
        <v>0</v>
      </c>
      <c r="H261" s="13">
        <v>0</v>
      </c>
      <c r="I261" s="13">
        <v>0</v>
      </c>
      <c r="J261" s="13">
        <v>0</v>
      </c>
      <c r="K261" s="13">
        <v>2200</v>
      </c>
      <c r="L261" s="13">
        <v>1275</v>
      </c>
      <c r="M261" s="8" t="s">
        <v>570</v>
      </c>
    </row>
    <row r="262" spans="1:13" s="5" customFormat="1" ht="48.75" customHeight="1">
      <c r="A262" s="248" t="s">
        <v>93</v>
      </c>
      <c r="B262" s="205" t="s">
        <v>94</v>
      </c>
      <c r="C262" s="205" t="s">
        <v>54</v>
      </c>
      <c r="D262" s="14" t="s">
        <v>41</v>
      </c>
      <c r="E262" s="13">
        <f>E263+E264</f>
        <v>4200</v>
      </c>
      <c r="F262" s="13">
        <f t="shared" ref="F262:L262" si="102">F263+F264</f>
        <v>1245</v>
      </c>
      <c r="G262" s="13">
        <f t="shared" si="102"/>
        <v>0</v>
      </c>
      <c r="H262" s="13">
        <f t="shared" si="102"/>
        <v>0</v>
      </c>
      <c r="I262" s="13">
        <f t="shared" si="102"/>
        <v>0</v>
      </c>
      <c r="J262" s="13">
        <f t="shared" si="102"/>
        <v>0</v>
      </c>
      <c r="K262" s="13">
        <f t="shared" si="102"/>
        <v>4200</v>
      </c>
      <c r="L262" s="13">
        <f t="shared" si="102"/>
        <v>1245</v>
      </c>
      <c r="M262" s="8"/>
    </row>
    <row r="263" spans="1:13" s="5" customFormat="1" ht="85.5" customHeight="1">
      <c r="A263" s="249"/>
      <c r="B263" s="207"/>
      <c r="C263" s="207"/>
      <c r="D263" s="14">
        <v>2013</v>
      </c>
      <c r="E263" s="13">
        <v>2100</v>
      </c>
      <c r="F263" s="13">
        <v>310</v>
      </c>
      <c r="G263" s="13">
        <v>0</v>
      </c>
      <c r="H263" s="13">
        <v>0</v>
      </c>
      <c r="I263" s="13">
        <v>0</v>
      </c>
      <c r="J263" s="13">
        <v>0</v>
      </c>
      <c r="K263" s="13">
        <v>2100</v>
      </c>
      <c r="L263" s="13">
        <v>310</v>
      </c>
      <c r="M263" s="8" t="s">
        <v>359</v>
      </c>
    </row>
    <row r="264" spans="1:13" s="5" customFormat="1" ht="105" customHeight="1">
      <c r="A264" s="250"/>
      <c r="B264" s="206"/>
      <c r="C264" s="206"/>
      <c r="D264" s="14">
        <v>2014</v>
      </c>
      <c r="E264" s="13">
        <v>2100</v>
      </c>
      <c r="F264" s="13">
        <v>935</v>
      </c>
      <c r="G264" s="13">
        <v>0</v>
      </c>
      <c r="H264" s="13">
        <v>0</v>
      </c>
      <c r="I264" s="13">
        <v>0</v>
      </c>
      <c r="J264" s="13">
        <v>0</v>
      </c>
      <c r="K264" s="13">
        <v>2100</v>
      </c>
      <c r="L264" s="13">
        <v>935</v>
      </c>
      <c r="M264" s="8" t="s">
        <v>571</v>
      </c>
    </row>
    <row r="265" spans="1:13" s="5" customFormat="1" ht="36.75" customHeight="1">
      <c r="A265" s="248" t="s">
        <v>95</v>
      </c>
      <c r="B265" s="205" t="s">
        <v>96</v>
      </c>
      <c r="C265" s="205" t="s">
        <v>54</v>
      </c>
      <c r="D265" s="14" t="s">
        <v>41</v>
      </c>
      <c r="E265" s="13">
        <f>E266+E267</f>
        <v>5600</v>
      </c>
      <c r="F265" s="13">
        <f t="shared" ref="F265:L265" si="103">F266+F267</f>
        <v>0</v>
      </c>
      <c r="G265" s="13">
        <f t="shared" si="103"/>
        <v>0</v>
      </c>
      <c r="H265" s="13">
        <f t="shared" si="103"/>
        <v>0</v>
      </c>
      <c r="I265" s="13">
        <f t="shared" si="103"/>
        <v>0</v>
      </c>
      <c r="J265" s="13">
        <f t="shared" si="103"/>
        <v>0</v>
      </c>
      <c r="K265" s="13">
        <f t="shared" si="103"/>
        <v>5600</v>
      </c>
      <c r="L265" s="13">
        <f t="shared" si="103"/>
        <v>0</v>
      </c>
      <c r="M265" s="7"/>
    </row>
    <row r="266" spans="1:13" s="5" customFormat="1" ht="48" customHeight="1">
      <c r="A266" s="249"/>
      <c r="B266" s="207"/>
      <c r="C266" s="207"/>
      <c r="D266" s="14">
        <v>2013</v>
      </c>
      <c r="E266" s="13">
        <v>3200</v>
      </c>
      <c r="F266" s="13">
        <v>0</v>
      </c>
      <c r="G266" s="13">
        <v>0</v>
      </c>
      <c r="H266" s="13">
        <v>0</v>
      </c>
      <c r="I266" s="13">
        <v>0</v>
      </c>
      <c r="J266" s="13">
        <v>0</v>
      </c>
      <c r="K266" s="13">
        <v>3200</v>
      </c>
      <c r="L266" s="13">
        <v>0</v>
      </c>
      <c r="M266" s="208" t="s">
        <v>360</v>
      </c>
    </row>
    <row r="267" spans="1:13" s="5" customFormat="1" ht="65.25" customHeight="1">
      <c r="A267" s="250"/>
      <c r="B267" s="206"/>
      <c r="C267" s="206"/>
      <c r="D267" s="14">
        <v>2014</v>
      </c>
      <c r="E267" s="13">
        <v>2400</v>
      </c>
      <c r="F267" s="13">
        <v>0</v>
      </c>
      <c r="G267" s="13">
        <v>0</v>
      </c>
      <c r="H267" s="13">
        <v>0</v>
      </c>
      <c r="I267" s="13">
        <v>0</v>
      </c>
      <c r="J267" s="13">
        <v>0</v>
      </c>
      <c r="K267" s="13">
        <v>2400</v>
      </c>
      <c r="L267" s="13">
        <v>0</v>
      </c>
      <c r="M267" s="210"/>
    </row>
    <row r="268" spans="1:13" s="5" customFormat="1" ht="33.75" customHeight="1">
      <c r="A268" s="211" t="s">
        <v>97</v>
      </c>
      <c r="B268" s="205" t="s">
        <v>79</v>
      </c>
      <c r="C268" s="205" t="s">
        <v>53</v>
      </c>
      <c r="D268" s="14" t="s">
        <v>41</v>
      </c>
      <c r="E268" s="13">
        <f>E269+E270+E271</f>
        <v>5085</v>
      </c>
      <c r="F268" s="13">
        <f t="shared" ref="F268:L268" si="104">F269+F270+F271</f>
        <v>2696.1</v>
      </c>
      <c r="G268" s="13">
        <f t="shared" si="104"/>
        <v>0</v>
      </c>
      <c r="H268" s="13">
        <f t="shared" si="104"/>
        <v>0</v>
      </c>
      <c r="I268" s="13">
        <f t="shared" si="104"/>
        <v>2735</v>
      </c>
      <c r="J268" s="13">
        <f t="shared" si="104"/>
        <v>1696.1</v>
      </c>
      <c r="K268" s="13">
        <f t="shared" si="104"/>
        <v>2350</v>
      </c>
      <c r="L268" s="13">
        <f t="shared" si="104"/>
        <v>1000</v>
      </c>
      <c r="M268" s="8"/>
    </row>
    <row r="269" spans="1:13" s="5" customFormat="1" ht="39" customHeight="1">
      <c r="A269" s="212"/>
      <c r="B269" s="207"/>
      <c r="C269" s="207"/>
      <c r="D269" s="14">
        <v>2013</v>
      </c>
      <c r="E269" s="13">
        <v>685</v>
      </c>
      <c r="F269" s="78">
        <v>650</v>
      </c>
      <c r="G269" s="78">
        <v>0</v>
      </c>
      <c r="H269" s="78">
        <v>0</v>
      </c>
      <c r="I269" s="78">
        <v>685</v>
      </c>
      <c r="J269" s="78">
        <v>650</v>
      </c>
      <c r="K269" s="78">
        <v>0</v>
      </c>
      <c r="L269" s="78">
        <v>0</v>
      </c>
      <c r="M269" s="8"/>
    </row>
    <row r="270" spans="1:13" s="5" customFormat="1" ht="36" customHeight="1">
      <c r="A270" s="212"/>
      <c r="B270" s="207"/>
      <c r="C270" s="207"/>
      <c r="D270" s="14">
        <v>2014</v>
      </c>
      <c r="E270" s="13">
        <f>E274</f>
        <v>2500</v>
      </c>
      <c r="F270" s="13">
        <f>F274</f>
        <v>146.1</v>
      </c>
      <c r="G270" s="13">
        <f t="shared" ref="G270:L270" si="105">G274</f>
        <v>0</v>
      </c>
      <c r="H270" s="13">
        <f t="shared" si="105"/>
        <v>0</v>
      </c>
      <c r="I270" s="13">
        <f t="shared" si="105"/>
        <v>1150</v>
      </c>
      <c r="J270" s="13">
        <f t="shared" si="105"/>
        <v>146.1</v>
      </c>
      <c r="K270" s="13">
        <f t="shared" si="105"/>
        <v>1350</v>
      </c>
      <c r="L270" s="13">
        <f t="shared" si="105"/>
        <v>0</v>
      </c>
      <c r="M270" s="8"/>
    </row>
    <row r="271" spans="1:13" s="5" customFormat="1" ht="48" customHeight="1">
      <c r="A271" s="213"/>
      <c r="B271" s="206"/>
      <c r="C271" s="206"/>
      <c r="D271" s="14">
        <v>2015</v>
      </c>
      <c r="E271" s="13">
        <f>E275</f>
        <v>1900</v>
      </c>
      <c r="F271" s="13">
        <f t="shared" ref="F271:L271" si="106">F275</f>
        <v>1900</v>
      </c>
      <c r="G271" s="13">
        <f t="shared" si="106"/>
        <v>0</v>
      </c>
      <c r="H271" s="13">
        <f t="shared" si="106"/>
        <v>0</v>
      </c>
      <c r="I271" s="13">
        <f t="shared" si="106"/>
        <v>900</v>
      </c>
      <c r="J271" s="13">
        <f t="shared" si="106"/>
        <v>900</v>
      </c>
      <c r="K271" s="13">
        <f t="shared" si="106"/>
        <v>1000</v>
      </c>
      <c r="L271" s="13">
        <f t="shared" si="106"/>
        <v>1000</v>
      </c>
      <c r="M271" s="8"/>
    </row>
    <row r="272" spans="1:13" s="5" customFormat="1" ht="145.5" customHeight="1">
      <c r="A272" s="105" t="s">
        <v>98</v>
      </c>
      <c r="B272" s="7" t="s">
        <v>99</v>
      </c>
      <c r="C272" s="7" t="s">
        <v>53</v>
      </c>
      <c r="D272" s="14">
        <v>2013</v>
      </c>
      <c r="E272" s="13">
        <v>685</v>
      </c>
      <c r="F272" s="13">
        <v>685</v>
      </c>
      <c r="G272" s="78">
        <v>0</v>
      </c>
      <c r="H272" s="78">
        <v>0</v>
      </c>
      <c r="I272" s="78">
        <v>650</v>
      </c>
      <c r="J272" s="78">
        <v>650</v>
      </c>
      <c r="K272" s="78">
        <v>0</v>
      </c>
      <c r="L272" s="78">
        <v>0</v>
      </c>
      <c r="M272" s="8" t="s">
        <v>411</v>
      </c>
    </row>
    <row r="273" spans="1:13" s="5" customFormat="1" ht="47.25" customHeight="1">
      <c r="A273" s="248" t="s">
        <v>466</v>
      </c>
      <c r="B273" s="205" t="s">
        <v>99</v>
      </c>
      <c r="C273" s="205" t="s">
        <v>53</v>
      </c>
      <c r="D273" s="14" t="s">
        <v>41</v>
      </c>
      <c r="E273" s="13">
        <f>E274+E275</f>
        <v>4400</v>
      </c>
      <c r="F273" s="13">
        <f t="shared" ref="F273:L273" si="107">F274+F275</f>
        <v>2046.1</v>
      </c>
      <c r="G273" s="13">
        <f t="shared" si="107"/>
        <v>0</v>
      </c>
      <c r="H273" s="13">
        <f t="shared" si="107"/>
        <v>0</v>
      </c>
      <c r="I273" s="13">
        <f t="shared" si="107"/>
        <v>2050</v>
      </c>
      <c r="J273" s="13">
        <f t="shared" si="107"/>
        <v>1046.0999999999999</v>
      </c>
      <c r="K273" s="13">
        <f t="shared" si="107"/>
        <v>2350</v>
      </c>
      <c r="L273" s="13">
        <f t="shared" si="107"/>
        <v>1000</v>
      </c>
      <c r="M273" s="8"/>
    </row>
    <row r="274" spans="1:13" s="5" customFormat="1" ht="408.75" customHeight="1">
      <c r="A274" s="249"/>
      <c r="B274" s="207"/>
      <c r="C274" s="207"/>
      <c r="D274" s="14">
        <v>2014</v>
      </c>
      <c r="E274" s="13">
        <v>2500</v>
      </c>
      <c r="F274" s="13">
        <v>146.1</v>
      </c>
      <c r="G274" s="78">
        <v>0</v>
      </c>
      <c r="H274" s="78">
        <v>0</v>
      </c>
      <c r="I274" s="78">
        <v>1150</v>
      </c>
      <c r="J274" s="78">
        <v>146.1</v>
      </c>
      <c r="K274" s="78">
        <v>1350</v>
      </c>
      <c r="L274" s="78">
        <v>0</v>
      </c>
      <c r="M274" s="8" t="s">
        <v>595</v>
      </c>
    </row>
    <row r="275" spans="1:13" s="5" customFormat="1" ht="362.25" customHeight="1">
      <c r="A275" s="250"/>
      <c r="B275" s="206"/>
      <c r="C275" s="206"/>
      <c r="D275" s="14">
        <v>2015</v>
      </c>
      <c r="E275" s="13">
        <v>1900</v>
      </c>
      <c r="F275" s="13">
        <v>1900</v>
      </c>
      <c r="G275" s="78">
        <v>0</v>
      </c>
      <c r="H275" s="78">
        <v>0</v>
      </c>
      <c r="I275" s="78">
        <v>900</v>
      </c>
      <c r="J275" s="78">
        <v>900</v>
      </c>
      <c r="K275" s="78">
        <v>1000</v>
      </c>
      <c r="L275" s="78">
        <v>1000</v>
      </c>
      <c r="M275" s="8" t="s">
        <v>775</v>
      </c>
    </row>
    <row r="276" spans="1:13" s="5" customFormat="1" ht="144" customHeight="1">
      <c r="A276" s="211" t="s">
        <v>100</v>
      </c>
      <c r="B276" s="205" t="s">
        <v>101</v>
      </c>
      <c r="C276" s="205" t="s">
        <v>17</v>
      </c>
      <c r="D276" s="14" t="s">
        <v>41</v>
      </c>
      <c r="E276" s="13">
        <f>E277+E278+E279</f>
        <v>1160</v>
      </c>
      <c r="F276" s="13">
        <f t="shared" ref="F276:L276" si="108">F277+F278+F279</f>
        <v>1316.7</v>
      </c>
      <c r="G276" s="13">
        <f t="shared" si="108"/>
        <v>0</v>
      </c>
      <c r="H276" s="13">
        <f t="shared" si="108"/>
        <v>222.5</v>
      </c>
      <c r="I276" s="13">
        <f t="shared" si="108"/>
        <v>1160</v>
      </c>
      <c r="J276" s="13">
        <f t="shared" si="108"/>
        <v>1094.2</v>
      </c>
      <c r="K276" s="13">
        <f t="shared" si="108"/>
        <v>0</v>
      </c>
      <c r="L276" s="13">
        <f t="shared" si="108"/>
        <v>0</v>
      </c>
      <c r="M276" s="7"/>
    </row>
    <row r="277" spans="1:13" s="5" customFormat="1" ht="91.5" customHeight="1">
      <c r="A277" s="212"/>
      <c r="B277" s="207"/>
      <c r="C277" s="207"/>
      <c r="D277" s="14">
        <v>2013</v>
      </c>
      <c r="E277" s="13">
        <v>360</v>
      </c>
      <c r="F277" s="13">
        <v>450</v>
      </c>
      <c r="G277" s="13">
        <v>0</v>
      </c>
      <c r="H277" s="13">
        <v>0</v>
      </c>
      <c r="I277" s="13">
        <v>360</v>
      </c>
      <c r="J277" s="13">
        <v>450</v>
      </c>
      <c r="K277" s="13">
        <v>0</v>
      </c>
      <c r="L277" s="13">
        <v>0</v>
      </c>
      <c r="M277" s="7" t="s">
        <v>398</v>
      </c>
    </row>
    <row r="278" spans="1:13" s="5" customFormat="1" ht="67.5" customHeight="1">
      <c r="A278" s="212"/>
      <c r="B278" s="207"/>
      <c r="C278" s="207"/>
      <c r="D278" s="14">
        <v>2014</v>
      </c>
      <c r="E278" s="13">
        <v>500</v>
      </c>
      <c r="F278" s="13">
        <v>810.8</v>
      </c>
      <c r="G278" s="13">
        <v>0</v>
      </c>
      <c r="H278" s="13">
        <v>222.5</v>
      </c>
      <c r="I278" s="13">
        <v>500</v>
      </c>
      <c r="J278" s="13">
        <v>588.29999999999995</v>
      </c>
      <c r="K278" s="13">
        <v>0</v>
      </c>
      <c r="L278" s="13">
        <v>0</v>
      </c>
      <c r="M278" s="7" t="s">
        <v>564</v>
      </c>
    </row>
    <row r="279" spans="1:13" s="5" customFormat="1" ht="382.5" customHeight="1">
      <c r="A279" s="213"/>
      <c r="B279" s="206"/>
      <c r="C279" s="206"/>
      <c r="D279" s="14">
        <v>2015</v>
      </c>
      <c r="E279" s="13">
        <v>300</v>
      </c>
      <c r="F279" s="13">
        <v>55.9</v>
      </c>
      <c r="G279" s="13">
        <v>0</v>
      </c>
      <c r="H279" s="13">
        <v>0</v>
      </c>
      <c r="I279" s="13">
        <v>300</v>
      </c>
      <c r="J279" s="13">
        <v>55.9</v>
      </c>
      <c r="K279" s="13">
        <v>0</v>
      </c>
      <c r="L279" s="13">
        <v>0</v>
      </c>
      <c r="M279" s="7" t="s">
        <v>751</v>
      </c>
    </row>
    <row r="280" spans="1:13" s="5" customFormat="1" ht="148.5" customHeight="1">
      <c r="A280" s="10" t="s">
        <v>102</v>
      </c>
      <c r="B280" s="7" t="s">
        <v>103</v>
      </c>
      <c r="C280" s="7" t="s">
        <v>21</v>
      </c>
      <c r="D280" s="16">
        <v>2013</v>
      </c>
      <c r="E280" s="17">
        <v>1941.9</v>
      </c>
      <c r="F280" s="106">
        <v>1936.9</v>
      </c>
      <c r="G280" s="106">
        <v>0</v>
      </c>
      <c r="H280" s="106">
        <v>0</v>
      </c>
      <c r="I280" s="106">
        <v>1941.9</v>
      </c>
      <c r="J280" s="106">
        <v>1936.9</v>
      </c>
      <c r="K280" s="106">
        <v>0</v>
      </c>
      <c r="L280" s="106">
        <v>0</v>
      </c>
      <c r="M280" s="31" t="s">
        <v>374</v>
      </c>
    </row>
    <row r="281" spans="1:13" s="5" customFormat="1" ht="47.25" customHeight="1">
      <c r="A281" s="211" t="s">
        <v>104</v>
      </c>
      <c r="B281" s="205" t="s">
        <v>79</v>
      </c>
      <c r="C281" s="205" t="s">
        <v>51</v>
      </c>
      <c r="D281" s="14" t="s">
        <v>41</v>
      </c>
      <c r="E281" s="13">
        <f>E282+E283+E284</f>
        <v>17469.3</v>
      </c>
      <c r="F281" s="13">
        <f t="shared" ref="F281:L281" si="109">F282+F283+F284</f>
        <v>2725.6</v>
      </c>
      <c r="G281" s="13">
        <f t="shared" si="109"/>
        <v>10992.1</v>
      </c>
      <c r="H281" s="13">
        <f t="shared" si="109"/>
        <v>892.1</v>
      </c>
      <c r="I281" s="13">
        <f t="shared" si="109"/>
        <v>3146.9</v>
      </c>
      <c r="J281" s="13">
        <f t="shared" si="109"/>
        <v>1559.5</v>
      </c>
      <c r="K281" s="13">
        <f t="shared" si="109"/>
        <v>3330.3</v>
      </c>
      <c r="L281" s="13">
        <f t="shared" si="109"/>
        <v>274</v>
      </c>
      <c r="M281" s="7"/>
    </row>
    <row r="282" spans="1:13" s="5" customFormat="1" ht="46.5" customHeight="1">
      <c r="A282" s="212"/>
      <c r="B282" s="207"/>
      <c r="C282" s="207"/>
      <c r="D282" s="14">
        <v>2013</v>
      </c>
      <c r="E282" s="13">
        <v>2469.3000000000002</v>
      </c>
      <c r="F282" s="13">
        <v>2725.6</v>
      </c>
      <c r="G282" s="13">
        <v>892.1</v>
      </c>
      <c r="H282" s="13">
        <v>892.1</v>
      </c>
      <c r="I282" s="13">
        <v>246.9</v>
      </c>
      <c r="J282" s="13">
        <v>1559.5</v>
      </c>
      <c r="K282" s="13">
        <v>1330.3</v>
      </c>
      <c r="L282" s="13">
        <v>274</v>
      </c>
      <c r="M282" s="7"/>
    </row>
    <row r="283" spans="1:13" s="5" customFormat="1" ht="42.75" customHeight="1">
      <c r="A283" s="212"/>
      <c r="B283" s="207"/>
      <c r="C283" s="207"/>
      <c r="D283" s="14">
        <v>2014</v>
      </c>
      <c r="E283" s="13">
        <f>E286+E287+E288+E289</f>
        <v>8150</v>
      </c>
      <c r="F283" s="13">
        <f t="shared" ref="F283:L283" si="110">F286+F287+F288+F289</f>
        <v>0</v>
      </c>
      <c r="G283" s="13">
        <f t="shared" si="110"/>
        <v>4750</v>
      </c>
      <c r="H283" s="13">
        <f t="shared" si="110"/>
        <v>0</v>
      </c>
      <c r="I283" s="13">
        <f t="shared" si="110"/>
        <v>2150</v>
      </c>
      <c r="J283" s="13">
        <f t="shared" si="110"/>
        <v>0</v>
      </c>
      <c r="K283" s="13">
        <f t="shared" si="110"/>
        <v>1250</v>
      </c>
      <c r="L283" s="13">
        <f t="shared" si="110"/>
        <v>0</v>
      </c>
      <c r="M283" s="7"/>
    </row>
    <row r="284" spans="1:13" s="5" customFormat="1" ht="42.75" customHeight="1">
      <c r="A284" s="213"/>
      <c r="B284" s="206"/>
      <c r="C284" s="206"/>
      <c r="D284" s="14">
        <v>2015</v>
      </c>
      <c r="E284" s="13">
        <f>E290+E291</f>
        <v>6850</v>
      </c>
      <c r="F284" s="13">
        <f t="shared" ref="F284:L284" si="111">F290+F291</f>
        <v>0</v>
      </c>
      <c r="G284" s="13">
        <f t="shared" si="111"/>
        <v>5350</v>
      </c>
      <c r="H284" s="13">
        <f t="shared" si="111"/>
        <v>0</v>
      </c>
      <c r="I284" s="13">
        <f t="shared" si="111"/>
        <v>750</v>
      </c>
      <c r="J284" s="13">
        <f t="shared" si="111"/>
        <v>0</v>
      </c>
      <c r="K284" s="13">
        <f t="shared" si="111"/>
        <v>750</v>
      </c>
      <c r="L284" s="13">
        <f t="shared" si="111"/>
        <v>0</v>
      </c>
      <c r="M284" s="7"/>
    </row>
    <row r="285" spans="1:13" s="5" customFormat="1" ht="279" customHeight="1">
      <c r="A285" s="105" t="s">
        <v>105</v>
      </c>
      <c r="B285" s="7" t="s">
        <v>106</v>
      </c>
      <c r="C285" s="7" t="s">
        <v>51</v>
      </c>
      <c r="D285" s="14">
        <v>2013</v>
      </c>
      <c r="E285" s="13">
        <v>2469.3000000000002</v>
      </c>
      <c r="F285" s="13">
        <v>2725.6</v>
      </c>
      <c r="G285" s="13">
        <v>892.1</v>
      </c>
      <c r="H285" s="13">
        <v>892.1</v>
      </c>
      <c r="I285" s="13">
        <v>246.9</v>
      </c>
      <c r="J285" s="13">
        <v>1559.5</v>
      </c>
      <c r="K285" s="13">
        <v>1330.3</v>
      </c>
      <c r="L285" s="13">
        <v>274</v>
      </c>
      <c r="M285" s="7" t="s">
        <v>303</v>
      </c>
    </row>
    <row r="286" spans="1:13" s="5" customFormat="1" ht="138.75" customHeight="1">
      <c r="A286" s="105" t="s">
        <v>467</v>
      </c>
      <c r="B286" s="21" t="s">
        <v>468</v>
      </c>
      <c r="C286" s="21" t="s">
        <v>51</v>
      </c>
      <c r="D286" s="14">
        <v>2014</v>
      </c>
      <c r="E286" s="13">
        <v>700</v>
      </c>
      <c r="F286" s="13">
        <v>0</v>
      </c>
      <c r="G286" s="13">
        <v>0</v>
      </c>
      <c r="H286" s="13">
        <v>0</v>
      </c>
      <c r="I286" s="13">
        <v>700</v>
      </c>
      <c r="J286" s="13">
        <v>0</v>
      </c>
      <c r="K286" s="13">
        <v>0</v>
      </c>
      <c r="L286" s="13">
        <v>0</v>
      </c>
      <c r="M286" s="107" t="s">
        <v>627</v>
      </c>
    </row>
    <row r="287" spans="1:13" s="5" customFormat="1" ht="149.25" customHeight="1">
      <c r="A287" s="105" t="s">
        <v>469</v>
      </c>
      <c r="B287" s="21" t="s">
        <v>470</v>
      </c>
      <c r="C287" s="21" t="s">
        <v>51</v>
      </c>
      <c r="D287" s="14">
        <v>2014</v>
      </c>
      <c r="E287" s="13">
        <v>450</v>
      </c>
      <c r="F287" s="13">
        <v>0</v>
      </c>
      <c r="G287" s="13">
        <v>0</v>
      </c>
      <c r="H287" s="13">
        <v>0</v>
      </c>
      <c r="I287" s="13">
        <v>450</v>
      </c>
      <c r="J287" s="13">
        <v>0</v>
      </c>
      <c r="K287" s="13">
        <v>0</v>
      </c>
      <c r="L287" s="13">
        <v>0</v>
      </c>
      <c r="M287" s="107" t="s">
        <v>627</v>
      </c>
    </row>
    <row r="288" spans="1:13" s="5" customFormat="1" ht="146.25" customHeight="1">
      <c r="A288" s="105" t="s">
        <v>471</v>
      </c>
      <c r="B288" s="21" t="s">
        <v>472</v>
      </c>
      <c r="C288" s="21" t="s">
        <v>51</v>
      </c>
      <c r="D288" s="14">
        <v>2014</v>
      </c>
      <c r="E288" s="13">
        <v>600</v>
      </c>
      <c r="F288" s="13">
        <v>0</v>
      </c>
      <c r="G288" s="13">
        <v>0</v>
      </c>
      <c r="H288" s="13">
        <v>0</v>
      </c>
      <c r="I288" s="13">
        <v>600</v>
      </c>
      <c r="J288" s="13">
        <v>0</v>
      </c>
      <c r="K288" s="13">
        <v>0</v>
      </c>
      <c r="L288" s="13">
        <v>0</v>
      </c>
      <c r="M288" s="107" t="s">
        <v>627</v>
      </c>
    </row>
    <row r="289" spans="1:13" s="5" customFormat="1" ht="149.25" customHeight="1">
      <c r="A289" s="105" t="s">
        <v>473</v>
      </c>
      <c r="B289" s="21" t="s">
        <v>474</v>
      </c>
      <c r="C289" s="21" t="s">
        <v>51</v>
      </c>
      <c r="D289" s="14">
        <v>2014</v>
      </c>
      <c r="E289" s="13">
        <v>6400</v>
      </c>
      <c r="F289" s="13">
        <v>0</v>
      </c>
      <c r="G289" s="13">
        <v>4750</v>
      </c>
      <c r="H289" s="13">
        <v>0</v>
      </c>
      <c r="I289" s="13">
        <v>400</v>
      </c>
      <c r="J289" s="13">
        <v>0</v>
      </c>
      <c r="K289" s="13">
        <v>1250</v>
      </c>
      <c r="L289" s="13">
        <v>0</v>
      </c>
      <c r="M289" s="107" t="s">
        <v>627</v>
      </c>
    </row>
    <row r="290" spans="1:13" s="5" customFormat="1" ht="402.75" customHeight="1">
      <c r="A290" s="108" t="s">
        <v>660</v>
      </c>
      <c r="B290" s="12" t="s">
        <v>661</v>
      </c>
      <c r="C290" s="12" t="s">
        <v>51</v>
      </c>
      <c r="D290" s="14">
        <v>2015</v>
      </c>
      <c r="E290" s="13">
        <v>1500</v>
      </c>
      <c r="F290" s="13">
        <v>0</v>
      </c>
      <c r="G290" s="13">
        <v>1500</v>
      </c>
      <c r="H290" s="13">
        <v>0</v>
      </c>
      <c r="I290" s="13">
        <v>0</v>
      </c>
      <c r="J290" s="13">
        <v>0</v>
      </c>
      <c r="K290" s="13">
        <v>0</v>
      </c>
      <c r="L290" s="13">
        <v>0</v>
      </c>
      <c r="M290" s="244" t="s">
        <v>770</v>
      </c>
    </row>
    <row r="291" spans="1:13" s="5" customFormat="1" ht="229.5" customHeight="1">
      <c r="A291" s="108" t="s">
        <v>662</v>
      </c>
      <c r="B291" s="12" t="s">
        <v>663</v>
      </c>
      <c r="C291" s="12" t="s">
        <v>51</v>
      </c>
      <c r="D291" s="14">
        <v>2015</v>
      </c>
      <c r="E291" s="13">
        <v>5350</v>
      </c>
      <c r="F291" s="13">
        <v>0</v>
      </c>
      <c r="G291" s="13">
        <v>3850</v>
      </c>
      <c r="H291" s="13">
        <v>0</v>
      </c>
      <c r="I291" s="13">
        <v>750</v>
      </c>
      <c r="J291" s="13">
        <v>0</v>
      </c>
      <c r="K291" s="13">
        <v>750</v>
      </c>
      <c r="L291" s="13">
        <v>0</v>
      </c>
      <c r="M291" s="245"/>
    </row>
    <row r="292" spans="1:13" s="5" customFormat="1" ht="44.25" customHeight="1">
      <c r="A292" s="205" t="s">
        <v>13</v>
      </c>
      <c r="B292" s="205" t="s">
        <v>107</v>
      </c>
      <c r="C292" s="205" t="s">
        <v>80</v>
      </c>
      <c r="D292" s="14" t="s">
        <v>41</v>
      </c>
      <c r="E292" s="18">
        <f>E293+E294+E295+E296</f>
        <v>27193.4</v>
      </c>
      <c r="F292" s="18">
        <f t="shared" ref="F292:L292" si="112">F293+F294+F295+F296</f>
        <v>5007.1000000000004</v>
      </c>
      <c r="G292" s="18">
        <f t="shared" si="112"/>
        <v>13280</v>
      </c>
      <c r="H292" s="18">
        <f t="shared" si="112"/>
        <v>0</v>
      </c>
      <c r="I292" s="18">
        <f t="shared" si="112"/>
        <v>13863.900000000001</v>
      </c>
      <c r="J292" s="18">
        <f t="shared" si="112"/>
        <v>5007.1000000000004</v>
      </c>
      <c r="K292" s="18">
        <f t="shared" si="112"/>
        <v>49.5</v>
      </c>
      <c r="L292" s="18">
        <f t="shared" si="112"/>
        <v>0</v>
      </c>
      <c r="M292" s="208"/>
    </row>
    <row r="293" spans="1:13" s="5" customFormat="1" ht="47.25" customHeight="1">
      <c r="A293" s="207"/>
      <c r="B293" s="207"/>
      <c r="C293" s="207"/>
      <c r="D293" s="14">
        <v>2013</v>
      </c>
      <c r="E293" s="13">
        <v>4210.8</v>
      </c>
      <c r="F293" s="18">
        <v>1882.7</v>
      </c>
      <c r="G293" s="18">
        <v>0</v>
      </c>
      <c r="H293" s="18">
        <v>0</v>
      </c>
      <c r="I293" s="18">
        <v>4195.8</v>
      </c>
      <c r="J293" s="18">
        <v>1882.7</v>
      </c>
      <c r="K293" s="18">
        <v>15</v>
      </c>
      <c r="L293" s="18">
        <v>0</v>
      </c>
      <c r="M293" s="209"/>
    </row>
    <row r="294" spans="1:13" s="5" customFormat="1" ht="40.5" customHeight="1">
      <c r="A294" s="207"/>
      <c r="B294" s="207"/>
      <c r="C294" s="207"/>
      <c r="D294" s="14">
        <v>2014</v>
      </c>
      <c r="E294" s="18">
        <f t="shared" ref="E294:L294" si="113">E299+E302+E304+E308+E319+E334+E370+E382+E423+E432+E444+E340</f>
        <v>13994.7</v>
      </c>
      <c r="F294" s="18">
        <f t="shared" si="113"/>
        <v>1681.3</v>
      </c>
      <c r="G294" s="18">
        <f t="shared" si="113"/>
        <v>9500</v>
      </c>
      <c r="H294" s="18">
        <f t="shared" si="113"/>
        <v>0</v>
      </c>
      <c r="I294" s="18">
        <f t="shared" si="113"/>
        <v>4478.2</v>
      </c>
      <c r="J294" s="18">
        <f t="shared" si="113"/>
        <v>1681.3</v>
      </c>
      <c r="K294" s="18">
        <f t="shared" si="113"/>
        <v>16.5</v>
      </c>
      <c r="L294" s="18">
        <f t="shared" si="113"/>
        <v>0</v>
      </c>
      <c r="M294" s="210"/>
    </row>
    <row r="295" spans="1:13" s="5" customFormat="1" ht="51.75" customHeight="1">
      <c r="A295" s="207"/>
      <c r="B295" s="207"/>
      <c r="C295" s="207"/>
      <c r="D295" s="14">
        <v>2015</v>
      </c>
      <c r="E295" s="18">
        <f>E305+E307+E312+E313+E314+E315+E316+E341+E371+E383+E424+E433+E445+E478</f>
        <v>7491.7</v>
      </c>
      <c r="F295" s="18">
        <f t="shared" ref="F295:L295" si="114">F305+F307+F312+F313+F314+F315+F316+F341+F371+F383+F424+F433+F445+F478</f>
        <v>1398.1</v>
      </c>
      <c r="G295" s="18">
        <f t="shared" si="114"/>
        <v>3780</v>
      </c>
      <c r="H295" s="18">
        <f t="shared" si="114"/>
        <v>0</v>
      </c>
      <c r="I295" s="18">
        <f t="shared" si="114"/>
        <v>3693.7</v>
      </c>
      <c r="J295" s="18">
        <f t="shared" si="114"/>
        <v>1398.1</v>
      </c>
      <c r="K295" s="18">
        <f t="shared" si="114"/>
        <v>18</v>
      </c>
      <c r="L295" s="18">
        <f t="shared" si="114"/>
        <v>0</v>
      </c>
      <c r="M295" s="36"/>
    </row>
    <row r="296" spans="1:13" s="5" customFormat="1" ht="51.75" customHeight="1">
      <c r="A296" s="206"/>
      <c r="B296" s="206"/>
      <c r="C296" s="206"/>
      <c r="D296" s="14">
        <v>2016</v>
      </c>
      <c r="E296" s="18">
        <f>E309+E310+E342+E372+E425+E434</f>
        <v>1496.2</v>
      </c>
      <c r="F296" s="18">
        <f t="shared" ref="F296:L296" si="115">F309+F310+F342+F372+F425+F434</f>
        <v>45</v>
      </c>
      <c r="G296" s="18">
        <f t="shared" si="115"/>
        <v>0</v>
      </c>
      <c r="H296" s="18">
        <f t="shared" si="115"/>
        <v>0</v>
      </c>
      <c r="I296" s="18">
        <f t="shared" si="115"/>
        <v>1496.2</v>
      </c>
      <c r="J296" s="18">
        <f t="shared" si="115"/>
        <v>45</v>
      </c>
      <c r="K296" s="18">
        <f t="shared" si="115"/>
        <v>0</v>
      </c>
      <c r="L296" s="18">
        <f t="shared" si="115"/>
        <v>0</v>
      </c>
      <c r="M296" s="186"/>
    </row>
    <row r="297" spans="1:13" s="5" customFormat="1" ht="43.5" customHeight="1">
      <c r="A297" s="211" t="s">
        <v>14</v>
      </c>
      <c r="B297" s="205" t="s">
        <v>108</v>
      </c>
      <c r="C297" s="205" t="s">
        <v>80</v>
      </c>
      <c r="D297" s="14" t="s">
        <v>41</v>
      </c>
      <c r="E297" s="13">
        <f>E298+E299</f>
        <v>4350</v>
      </c>
      <c r="F297" s="13">
        <f t="shared" ref="F297:L297" si="116">F298+F299</f>
        <v>508.9</v>
      </c>
      <c r="G297" s="13">
        <f t="shared" si="116"/>
        <v>3500</v>
      </c>
      <c r="H297" s="13">
        <f t="shared" si="116"/>
        <v>0</v>
      </c>
      <c r="I297" s="13">
        <f t="shared" si="116"/>
        <v>850</v>
      </c>
      <c r="J297" s="13">
        <f t="shared" si="116"/>
        <v>508.9</v>
      </c>
      <c r="K297" s="13">
        <f t="shared" si="116"/>
        <v>0</v>
      </c>
      <c r="L297" s="13">
        <f t="shared" si="116"/>
        <v>0</v>
      </c>
      <c r="M297" s="8"/>
    </row>
    <row r="298" spans="1:13" s="5" customFormat="1" ht="385.5" customHeight="1">
      <c r="A298" s="212"/>
      <c r="B298" s="207"/>
      <c r="C298" s="207"/>
      <c r="D298" s="14">
        <v>2013</v>
      </c>
      <c r="E298" s="13">
        <v>150</v>
      </c>
      <c r="F298" s="13">
        <v>0</v>
      </c>
      <c r="G298" s="13">
        <v>0</v>
      </c>
      <c r="H298" s="13">
        <v>0</v>
      </c>
      <c r="I298" s="13">
        <v>150</v>
      </c>
      <c r="J298" s="13">
        <v>0</v>
      </c>
      <c r="K298" s="13">
        <v>0</v>
      </c>
      <c r="L298" s="13">
        <v>0</v>
      </c>
      <c r="M298" s="8" t="s">
        <v>424</v>
      </c>
    </row>
    <row r="299" spans="1:13" s="5" customFormat="1" ht="409.5" customHeight="1">
      <c r="A299" s="213"/>
      <c r="B299" s="206"/>
      <c r="C299" s="206"/>
      <c r="D299" s="14">
        <v>2014</v>
      </c>
      <c r="E299" s="13">
        <v>4200</v>
      </c>
      <c r="F299" s="13">
        <v>508.9</v>
      </c>
      <c r="G299" s="13">
        <v>3500</v>
      </c>
      <c r="H299" s="13">
        <v>0</v>
      </c>
      <c r="I299" s="13">
        <v>700</v>
      </c>
      <c r="J299" s="13">
        <v>508.9</v>
      </c>
      <c r="K299" s="13">
        <v>0</v>
      </c>
      <c r="L299" s="13">
        <v>0</v>
      </c>
      <c r="M299" s="8" t="s">
        <v>424</v>
      </c>
    </row>
    <row r="300" spans="1:13" s="5" customFormat="1" ht="45.75" customHeight="1">
      <c r="A300" s="211" t="s">
        <v>18</v>
      </c>
      <c r="B300" s="205" t="s">
        <v>109</v>
      </c>
      <c r="C300" s="205" t="s">
        <v>80</v>
      </c>
      <c r="D300" s="14" t="s">
        <v>457</v>
      </c>
      <c r="E300" s="13">
        <f>E301+E302</f>
        <v>7200</v>
      </c>
      <c r="F300" s="13">
        <f t="shared" ref="F300:L300" si="117">F301+F302</f>
        <v>303.3</v>
      </c>
      <c r="G300" s="13">
        <f t="shared" si="117"/>
        <v>6000</v>
      </c>
      <c r="H300" s="13">
        <f t="shared" si="117"/>
        <v>0</v>
      </c>
      <c r="I300" s="13">
        <f t="shared" si="117"/>
        <v>1200</v>
      </c>
      <c r="J300" s="13">
        <f t="shared" si="117"/>
        <v>303.3</v>
      </c>
      <c r="K300" s="13">
        <f t="shared" si="117"/>
        <v>0</v>
      </c>
      <c r="L300" s="13">
        <f t="shared" si="117"/>
        <v>0</v>
      </c>
      <c r="M300" s="8"/>
    </row>
    <row r="301" spans="1:13" s="5" customFormat="1" ht="409.6" customHeight="1">
      <c r="A301" s="212"/>
      <c r="B301" s="207"/>
      <c r="C301" s="207"/>
      <c r="D301" s="14">
        <v>2013</v>
      </c>
      <c r="E301" s="13">
        <v>150</v>
      </c>
      <c r="F301" s="13">
        <v>62.2</v>
      </c>
      <c r="G301" s="13">
        <v>0</v>
      </c>
      <c r="H301" s="13">
        <v>0</v>
      </c>
      <c r="I301" s="13">
        <v>150</v>
      </c>
      <c r="J301" s="13">
        <v>62.2</v>
      </c>
      <c r="K301" s="13">
        <v>0</v>
      </c>
      <c r="L301" s="13">
        <v>0</v>
      </c>
      <c r="M301" s="8" t="s">
        <v>425</v>
      </c>
    </row>
    <row r="302" spans="1:13" s="5" customFormat="1" ht="51" customHeight="1">
      <c r="A302" s="213"/>
      <c r="B302" s="206"/>
      <c r="C302" s="206"/>
      <c r="D302" s="14">
        <v>2014</v>
      </c>
      <c r="E302" s="13">
        <v>7050</v>
      </c>
      <c r="F302" s="13">
        <v>241.1</v>
      </c>
      <c r="G302" s="13">
        <v>6000</v>
      </c>
      <c r="H302" s="13">
        <v>0</v>
      </c>
      <c r="I302" s="13">
        <v>1050</v>
      </c>
      <c r="J302" s="13">
        <v>241.1</v>
      </c>
      <c r="K302" s="13">
        <v>0</v>
      </c>
      <c r="L302" s="13">
        <v>0</v>
      </c>
      <c r="M302" s="11" t="s">
        <v>530</v>
      </c>
    </row>
    <row r="303" spans="1:13" s="5" customFormat="1" ht="38.25" customHeight="1">
      <c r="A303" s="211" t="s">
        <v>46</v>
      </c>
      <c r="B303" s="205" t="s">
        <v>475</v>
      </c>
      <c r="C303" s="205" t="s">
        <v>80</v>
      </c>
      <c r="D303" s="14" t="s">
        <v>41</v>
      </c>
      <c r="E303" s="13">
        <f>E304+E305</f>
        <v>4350</v>
      </c>
      <c r="F303" s="13">
        <f t="shared" ref="F303:L303" si="118">F304+F305</f>
        <v>0</v>
      </c>
      <c r="G303" s="13">
        <f t="shared" si="118"/>
        <v>3780</v>
      </c>
      <c r="H303" s="13">
        <f t="shared" si="118"/>
        <v>0</v>
      </c>
      <c r="I303" s="13">
        <f t="shared" si="118"/>
        <v>570</v>
      </c>
      <c r="J303" s="13">
        <f t="shared" si="118"/>
        <v>0</v>
      </c>
      <c r="K303" s="13">
        <f t="shared" si="118"/>
        <v>0</v>
      </c>
      <c r="L303" s="13">
        <f t="shared" si="118"/>
        <v>0</v>
      </c>
      <c r="M303" s="11"/>
    </row>
    <row r="304" spans="1:13" s="5" customFormat="1" ht="231.75" customHeight="1">
      <c r="A304" s="212"/>
      <c r="B304" s="207"/>
      <c r="C304" s="207"/>
      <c r="D304" s="14">
        <v>2014</v>
      </c>
      <c r="E304" s="13">
        <v>150</v>
      </c>
      <c r="F304" s="13">
        <v>0</v>
      </c>
      <c r="G304" s="13">
        <v>0</v>
      </c>
      <c r="H304" s="13">
        <v>0</v>
      </c>
      <c r="I304" s="13">
        <v>150</v>
      </c>
      <c r="J304" s="13">
        <v>0</v>
      </c>
      <c r="K304" s="13">
        <v>0</v>
      </c>
      <c r="L304" s="13">
        <v>0</v>
      </c>
      <c r="M304" s="8" t="s">
        <v>531</v>
      </c>
    </row>
    <row r="305" spans="1:13" s="5" customFormat="1" ht="91.5" customHeight="1">
      <c r="A305" s="213"/>
      <c r="B305" s="206"/>
      <c r="C305" s="206"/>
      <c r="D305" s="14">
        <v>2015</v>
      </c>
      <c r="E305" s="13">
        <v>4200</v>
      </c>
      <c r="F305" s="13">
        <v>0</v>
      </c>
      <c r="G305" s="13">
        <v>3780</v>
      </c>
      <c r="H305" s="13">
        <v>0</v>
      </c>
      <c r="I305" s="13">
        <v>420</v>
      </c>
      <c r="J305" s="13">
        <v>0</v>
      </c>
      <c r="K305" s="13">
        <v>0</v>
      </c>
      <c r="L305" s="13">
        <v>0</v>
      </c>
      <c r="M305" s="8" t="s">
        <v>721</v>
      </c>
    </row>
    <row r="306" spans="1:13" s="5" customFormat="1" ht="409.5" customHeight="1">
      <c r="A306" s="10" t="s">
        <v>47</v>
      </c>
      <c r="B306" s="7" t="s">
        <v>110</v>
      </c>
      <c r="C306" s="7" t="s">
        <v>80</v>
      </c>
      <c r="D306" s="14">
        <v>2013</v>
      </c>
      <c r="E306" s="13">
        <v>525</v>
      </c>
      <c r="F306" s="13">
        <v>483.2</v>
      </c>
      <c r="G306" s="13">
        <v>0</v>
      </c>
      <c r="H306" s="13">
        <v>0</v>
      </c>
      <c r="I306" s="13">
        <v>525</v>
      </c>
      <c r="J306" s="13">
        <v>483.2</v>
      </c>
      <c r="K306" s="13">
        <v>0</v>
      </c>
      <c r="L306" s="13">
        <v>0</v>
      </c>
      <c r="M306" s="8" t="s">
        <v>426</v>
      </c>
    </row>
    <row r="307" spans="1:13" s="5" customFormat="1" ht="95.25" customHeight="1">
      <c r="A307" s="10" t="s">
        <v>48</v>
      </c>
      <c r="B307" s="7" t="s">
        <v>664</v>
      </c>
      <c r="C307" s="7" t="s">
        <v>80</v>
      </c>
      <c r="D307" s="14">
        <v>2015</v>
      </c>
      <c r="E307" s="13">
        <v>150</v>
      </c>
      <c r="F307" s="13">
        <v>0</v>
      </c>
      <c r="G307" s="13">
        <v>0</v>
      </c>
      <c r="H307" s="13">
        <v>0</v>
      </c>
      <c r="I307" s="13">
        <v>150</v>
      </c>
      <c r="J307" s="13">
        <v>0</v>
      </c>
      <c r="K307" s="13">
        <v>0</v>
      </c>
      <c r="L307" s="13">
        <v>0</v>
      </c>
      <c r="M307" s="8" t="s">
        <v>722</v>
      </c>
    </row>
    <row r="308" spans="1:13" s="5" customFormat="1" ht="246.75" customHeight="1">
      <c r="A308" s="10" t="s">
        <v>49</v>
      </c>
      <c r="B308" s="21" t="s">
        <v>476</v>
      </c>
      <c r="C308" s="21" t="s">
        <v>80</v>
      </c>
      <c r="D308" s="16">
        <v>2014</v>
      </c>
      <c r="E308" s="17">
        <v>200</v>
      </c>
      <c r="F308" s="17">
        <v>0</v>
      </c>
      <c r="G308" s="17">
        <v>0</v>
      </c>
      <c r="H308" s="17">
        <v>0</v>
      </c>
      <c r="I308" s="17">
        <v>200</v>
      </c>
      <c r="J308" s="17">
        <v>0</v>
      </c>
      <c r="K308" s="17">
        <v>0</v>
      </c>
      <c r="L308" s="17">
        <v>0</v>
      </c>
      <c r="M308" s="103" t="s">
        <v>531</v>
      </c>
    </row>
    <row r="309" spans="1:13" s="5" customFormat="1" ht="186" customHeight="1">
      <c r="A309" s="10" t="s">
        <v>458</v>
      </c>
      <c r="B309" s="21" t="s">
        <v>822</v>
      </c>
      <c r="C309" s="21" t="s">
        <v>80</v>
      </c>
      <c r="D309" s="16">
        <v>2016</v>
      </c>
      <c r="E309" s="17">
        <v>500</v>
      </c>
      <c r="F309" s="17">
        <v>0</v>
      </c>
      <c r="G309" s="17">
        <v>0</v>
      </c>
      <c r="H309" s="17">
        <v>0</v>
      </c>
      <c r="I309" s="17">
        <v>500</v>
      </c>
      <c r="J309" s="17">
        <v>0</v>
      </c>
      <c r="K309" s="17">
        <v>0</v>
      </c>
      <c r="L309" s="17">
        <v>0</v>
      </c>
      <c r="M309" s="205" t="s">
        <v>898</v>
      </c>
    </row>
    <row r="310" spans="1:13" s="5" customFormat="1" ht="186" customHeight="1">
      <c r="A310" s="10" t="s">
        <v>823</v>
      </c>
      <c r="B310" s="21" t="s">
        <v>824</v>
      </c>
      <c r="C310" s="21" t="s">
        <v>80</v>
      </c>
      <c r="D310" s="16">
        <v>2016</v>
      </c>
      <c r="E310" s="17">
        <v>500</v>
      </c>
      <c r="F310" s="17">
        <v>0</v>
      </c>
      <c r="G310" s="17">
        <v>0</v>
      </c>
      <c r="H310" s="17">
        <v>0</v>
      </c>
      <c r="I310" s="17">
        <v>500</v>
      </c>
      <c r="J310" s="17">
        <v>0</v>
      </c>
      <c r="K310" s="17">
        <v>0</v>
      </c>
      <c r="L310" s="17"/>
      <c r="M310" s="206"/>
    </row>
    <row r="311" spans="1:13" s="5" customFormat="1" ht="342" customHeight="1">
      <c r="A311" s="10" t="s">
        <v>111</v>
      </c>
      <c r="B311" s="7" t="s">
        <v>112</v>
      </c>
      <c r="C311" s="7" t="s">
        <v>80</v>
      </c>
      <c r="D311" s="14">
        <v>2013</v>
      </c>
      <c r="E311" s="13">
        <v>275</v>
      </c>
      <c r="F311" s="13">
        <v>0</v>
      </c>
      <c r="G311" s="13">
        <v>0</v>
      </c>
      <c r="H311" s="13">
        <v>0</v>
      </c>
      <c r="I311" s="13">
        <v>275</v>
      </c>
      <c r="J311" s="13">
        <v>0</v>
      </c>
      <c r="K311" s="13">
        <v>0</v>
      </c>
      <c r="L311" s="13">
        <v>0</v>
      </c>
      <c r="M311" s="8" t="s">
        <v>427</v>
      </c>
    </row>
    <row r="312" spans="1:13" s="5" customFormat="1" ht="115.5" customHeight="1">
      <c r="A312" s="98" t="s">
        <v>665</v>
      </c>
      <c r="B312" s="30" t="s">
        <v>666</v>
      </c>
      <c r="C312" s="30" t="s">
        <v>80</v>
      </c>
      <c r="D312" s="14">
        <v>2015</v>
      </c>
      <c r="E312" s="13">
        <v>150</v>
      </c>
      <c r="F312" s="13">
        <v>0</v>
      </c>
      <c r="G312" s="13">
        <v>0</v>
      </c>
      <c r="H312" s="13">
        <v>0</v>
      </c>
      <c r="I312" s="13">
        <v>150</v>
      </c>
      <c r="J312" s="13">
        <v>0</v>
      </c>
      <c r="K312" s="13">
        <v>0</v>
      </c>
      <c r="L312" s="13">
        <v>0</v>
      </c>
      <c r="M312" s="8" t="s">
        <v>722</v>
      </c>
    </row>
    <row r="313" spans="1:13" s="5" customFormat="1" ht="120.75" customHeight="1">
      <c r="A313" s="98" t="s">
        <v>667</v>
      </c>
      <c r="B313" s="30" t="s">
        <v>80</v>
      </c>
      <c r="C313" s="30" t="s">
        <v>80</v>
      </c>
      <c r="D313" s="14">
        <v>2015</v>
      </c>
      <c r="E313" s="13">
        <v>170</v>
      </c>
      <c r="F313" s="13">
        <v>0</v>
      </c>
      <c r="G313" s="13">
        <v>0</v>
      </c>
      <c r="H313" s="13">
        <v>0</v>
      </c>
      <c r="I313" s="13">
        <v>170</v>
      </c>
      <c r="J313" s="13">
        <v>0</v>
      </c>
      <c r="K313" s="13">
        <v>0</v>
      </c>
      <c r="L313" s="13">
        <v>0</v>
      </c>
      <c r="M313" s="8" t="s">
        <v>722</v>
      </c>
    </row>
    <row r="314" spans="1:13" s="5" customFormat="1" ht="120" customHeight="1">
      <c r="A314" s="98" t="s">
        <v>668</v>
      </c>
      <c r="B314" s="30" t="s">
        <v>669</v>
      </c>
      <c r="C314" s="30" t="s">
        <v>80</v>
      </c>
      <c r="D314" s="14">
        <v>2015</v>
      </c>
      <c r="E314" s="13">
        <v>150</v>
      </c>
      <c r="F314" s="13">
        <v>0</v>
      </c>
      <c r="G314" s="13">
        <v>0</v>
      </c>
      <c r="H314" s="13">
        <v>0</v>
      </c>
      <c r="I314" s="13">
        <v>150</v>
      </c>
      <c r="J314" s="13">
        <v>0</v>
      </c>
      <c r="K314" s="13">
        <v>0</v>
      </c>
      <c r="L314" s="13">
        <v>0</v>
      </c>
      <c r="M314" s="8" t="s">
        <v>722</v>
      </c>
    </row>
    <row r="315" spans="1:13" s="5" customFormat="1" ht="156" customHeight="1">
      <c r="A315" s="98" t="s">
        <v>670</v>
      </c>
      <c r="B315" s="30" t="s">
        <v>671</v>
      </c>
      <c r="C315" s="30" t="s">
        <v>80</v>
      </c>
      <c r="D315" s="14">
        <v>2015</v>
      </c>
      <c r="E315" s="13">
        <v>100</v>
      </c>
      <c r="F315" s="13">
        <v>122</v>
      </c>
      <c r="G315" s="13">
        <v>0</v>
      </c>
      <c r="H315" s="13">
        <v>0</v>
      </c>
      <c r="I315" s="13">
        <v>100</v>
      </c>
      <c r="J315" s="13">
        <v>122</v>
      </c>
      <c r="K315" s="13">
        <v>0</v>
      </c>
      <c r="L315" s="13">
        <v>0</v>
      </c>
      <c r="M315" s="8" t="s">
        <v>795</v>
      </c>
    </row>
    <row r="316" spans="1:13" s="5" customFormat="1" ht="158.25" customHeight="1">
      <c r="A316" s="98" t="s">
        <v>672</v>
      </c>
      <c r="B316" s="30" t="s">
        <v>673</v>
      </c>
      <c r="C316" s="30" t="s">
        <v>80</v>
      </c>
      <c r="D316" s="14">
        <v>2015</v>
      </c>
      <c r="E316" s="13">
        <v>100</v>
      </c>
      <c r="F316" s="13">
        <v>0</v>
      </c>
      <c r="G316" s="13">
        <v>0</v>
      </c>
      <c r="H316" s="13">
        <v>0</v>
      </c>
      <c r="I316" s="13">
        <v>100</v>
      </c>
      <c r="J316" s="13">
        <v>0</v>
      </c>
      <c r="K316" s="13">
        <v>0</v>
      </c>
      <c r="L316" s="13">
        <v>0</v>
      </c>
      <c r="M316" s="8" t="s">
        <v>722</v>
      </c>
    </row>
    <row r="317" spans="1:13" s="5" customFormat="1" ht="45" customHeight="1">
      <c r="A317" s="214" t="s">
        <v>113</v>
      </c>
      <c r="B317" s="205" t="s">
        <v>114</v>
      </c>
      <c r="C317" s="205" t="s">
        <v>54</v>
      </c>
      <c r="D317" s="14" t="s">
        <v>41</v>
      </c>
      <c r="E317" s="13">
        <f>E318+E319</f>
        <v>45</v>
      </c>
      <c r="F317" s="13">
        <f t="shared" ref="F317:L317" si="119">F318+F319</f>
        <v>7.6</v>
      </c>
      <c r="G317" s="13">
        <f t="shared" si="119"/>
        <v>0</v>
      </c>
      <c r="H317" s="13">
        <f t="shared" si="119"/>
        <v>0</v>
      </c>
      <c r="I317" s="13">
        <f t="shared" si="119"/>
        <v>45</v>
      </c>
      <c r="J317" s="13">
        <f t="shared" si="119"/>
        <v>7.6</v>
      </c>
      <c r="K317" s="13">
        <f t="shared" si="119"/>
        <v>0</v>
      </c>
      <c r="L317" s="13">
        <f t="shared" si="119"/>
        <v>0</v>
      </c>
      <c r="M317" s="7"/>
    </row>
    <row r="318" spans="1:13" s="5" customFormat="1" ht="35.25" customHeight="1">
      <c r="A318" s="215"/>
      <c r="B318" s="207"/>
      <c r="C318" s="207"/>
      <c r="D318" s="14">
        <v>2013</v>
      </c>
      <c r="E318" s="13">
        <v>20</v>
      </c>
      <c r="F318" s="13">
        <v>7.6</v>
      </c>
      <c r="G318" s="13">
        <v>0</v>
      </c>
      <c r="H318" s="13">
        <v>0</v>
      </c>
      <c r="I318" s="13">
        <v>20</v>
      </c>
      <c r="J318" s="13">
        <v>7.6</v>
      </c>
      <c r="K318" s="13">
        <v>0</v>
      </c>
      <c r="L318" s="13">
        <v>0</v>
      </c>
      <c r="M318" s="7"/>
    </row>
    <row r="319" spans="1:13" s="5" customFormat="1" ht="75" customHeight="1">
      <c r="A319" s="216"/>
      <c r="B319" s="206"/>
      <c r="C319" s="206"/>
      <c r="D319" s="14">
        <v>2014</v>
      </c>
      <c r="E319" s="13">
        <f>E322+E325+E328+E331</f>
        <v>25</v>
      </c>
      <c r="F319" s="13">
        <f t="shared" ref="F319:L319" si="120">F322+F325+F328+F331</f>
        <v>0</v>
      </c>
      <c r="G319" s="13">
        <f t="shared" si="120"/>
        <v>0</v>
      </c>
      <c r="H319" s="13">
        <f t="shared" si="120"/>
        <v>0</v>
      </c>
      <c r="I319" s="13">
        <f t="shared" si="120"/>
        <v>25</v>
      </c>
      <c r="J319" s="13">
        <f t="shared" si="120"/>
        <v>0</v>
      </c>
      <c r="K319" s="13">
        <f t="shared" si="120"/>
        <v>0</v>
      </c>
      <c r="L319" s="13">
        <f t="shared" si="120"/>
        <v>0</v>
      </c>
      <c r="M319" s="7"/>
    </row>
    <row r="320" spans="1:13" s="5" customFormat="1" ht="52.5" customHeight="1">
      <c r="A320" s="214" t="s">
        <v>115</v>
      </c>
      <c r="B320" s="205" t="s">
        <v>116</v>
      </c>
      <c r="C320" s="205" t="s">
        <v>54</v>
      </c>
      <c r="D320" s="14" t="s">
        <v>41</v>
      </c>
      <c r="E320" s="13">
        <f>E321+E322</f>
        <v>1.5</v>
      </c>
      <c r="F320" s="13">
        <f t="shared" ref="F320:L320" si="121">F321+F322</f>
        <v>0.5</v>
      </c>
      <c r="G320" s="13">
        <f t="shared" si="121"/>
        <v>0</v>
      </c>
      <c r="H320" s="13">
        <f t="shared" si="121"/>
        <v>0</v>
      </c>
      <c r="I320" s="13">
        <f t="shared" si="121"/>
        <v>1.5</v>
      </c>
      <c r="J320" s="13">
        <f t="shared" si="121"/>
        <v>0.5</v>
      </c>
      <c r="K320" s="13">
        <f t="shared" si="121"/>
        <v>0</v>
      </c>
      <c r="L320" s="13">
        <f t="shared" si="121"/>
        <v>0</v>
      </c>
      <c r="M320" s="7"/>
    </row>
    <row r="321" spans="1:13" s="5" customFormat="1" ht="96" customHeight="1">
      <c r="A321" s="215"/>
      <c r="B321" s="207"/>
      <c r="C321" s="207"/>
      <c r="D321" s="14">
        <v>2013</v>
      </c>
      <c r="E321" s="13">
        <v>0.5</v>
      </c>
      <c r="F321" s="13">
        <v>0.5</v>
      </c>
      <c r="G321" s="13">
        <v>0</v>
      </c>
      <c r="H321" s="13">
        <v>0</v>
      </c>
      <c r="I321" s="13">
        <v>0.5</v>
      </c>
      <c r="J321" s="13">
        <v>0.5</v>
      </c>
      <c r="K321" s="13">
        <v>0</v>
      </c>
      <c r="L321" s="13">
        <v>0</v>
      </c>
      <c r="M321" s="7" t="s">
        <v>361</v>
      </c>
    </row>
    <row r="322" spans="1:13" s="5" customFormat="1" ht="156" customHeight="1">
      <c r="A322" s="216"/>
      <c r="B322" s="206"/>
      <c r="C322" s="206"/>
      <c r="D322" s="14">
        <v>2014</v>
      </c>
      <c r="E322" s="13">
        <v>1</v>
      </c>
      <c r="F322" s="13">
        <v>0</v>
      </c>
      <c r="G322" s="13">
        <v>0</v>
      </c>
      <c r="H322" s="13">
        <v>0</v>
      </c>
      <c r="I322" s="13">
        <v>1</v>
      </c>
      <c r="J322" s="13">
        <v>0</v>
      </c>
      <c r="K322" s="13">
        <v>0</v>
      </c>
      <c r="L322" s="13">
        <v>0</v>
      </c>
      <c r="M322" s="30" t="s">
        <v>572</v>
      </c>
    </row>
    <row r="323" spans="1:13" s="5" customFormat="1" ht="51.75" customHeight="1">
      <c r="A323" s="205" t="s">
        <v>117</v>
      </c>
      <c r="B323" s="205" t="s">
        <v>118</v>
      </c>
      <c r="C323" s="205" t="s">
        <v>54</v>
      </c>
      <c r="D323" s="14" t="s">
        <v>41</v>
      </c>
      <c r="E323" s="13">
        <f>E324+E325</f>
        <v>5.5</v>
      </c>
      <c r="F323" s="13">
        <f t="shared" ref="F323:L323" si="122">F324+F325</f>
        <v>0</v>
      </c>
      <c r="G323" s="13">
        <f t="shared" si="122"/>
        <v>0</v>
      </c>
      <c r="H323" s="13">
        <f t="shared" si="122"/>
        <v>0</v>
      </c>
      <c r="I323" s="13">
        <f t="shared" si="122"/>
        <v>5.5</v>
      </c>
      <c r="J323" s="13">
        <f t="shared" si="122"/>
        <v>0</v>
      </c>
      <c r="K323" s="13">
        <f t="shared" si="122"/>
        <v>0</v>
      </c>
      <c r="L323" s="13">
        <f t="shared" si="122"/>
        <v>0</v>
      </c>
      <c r="M323" s="109"/>
    </row>
    <row r="324" spans="1:13" s="5" customFormat="1" ht="297" customHeight="1">
      <c r="A324" s="207"/>
      <c r="B324" s="207"/>
      <c r="C324" s="207"/>
      <c r="D324" s="14">
        <v>2013</v>
      </c>
      <c r="E324" s="13">
        <v>2.5</v>
      </c>
      <c r="F324" s="13">
        <v>0</v>
      </c>
      <c r="G324" s="13">
        <v>0</v>
      </c>
      <c r="H324" s="13">
        <v>0</v>
      </c>
      <c r="I324" s="13">
        <v>2.5</v>
      </c>
      <c r="J324" s="13">
        <v>0</v>
      </c>
      <c r="K324" s="13">
        <v>0</v>
      </c>
      <c r="L324" s="13">
        <v>0</v>
      </c>
      <c r="M324" s="99" t="s">
        <v>362</v>
      </c>
    </row>
    <row r="325" spans="1:13" s="5" customFormat="1" ht="161.25" customHeight="1">
      <c r="A325" s="206"/>
      <c r="B325" s="206"/>
      <c r="C325" s="206"/>
      <c r="D325" s="14">
        <v>2014</v>
      </c>
      <c r="E325" s="13">
        <v>3</v>
      </c>
      <c r="F325" s="13">
        <v>0</v>
      </c>
      <c r="G325" s="13">
        <v>0</v>
      </c>
      <c r="H325" s="13">
        <v>0</v>
      </c>
      <c r="I325" s="13">
        <v>3</v>
      </c>
      <c r="J325" s="13">
        <v>0</v>
      </c>
      <c r="K325" s="13">
        <v>0</v>
      </c>
      <c r="L325" s="13">
        <v>0</v>
      </c>
      <c r="M325" s="30" t="s">
        <v>572</v>
      </c>
    </row>
    <row r="326" spans="1:13" s="5" customFormat="1" ht="48" customHeight="1">
      <c r="A326" s="205" t="s">
        <v>119</v>
      </c>
      <c r="B326" s="205" t="s">
        <v>120</v>
      </c>
      <c r="C326" s="205" t="s">
        <v>54</v>
      </c>
      <c r="D326" s="51" t="s">
        <v>41</v>
      </c>
      <c r="E326" s="13">
        <f>E327+E328</f>
        <v>32</v>
      </c>
      <c r="F326" s="13">
        <f t="shared" ref="F326:L326" si="123">F327+F328</f>
        <v>4.0999999999999996</v>
      </c>
      <c r="G326" s="13">
        <f t="shared" si="123"/>
        <v>0</v>
      </c>
      <c r="H326" s="13">
        <f t="shared" si="123"/>
        <v>0</v>
      </c>
      <c r="I326" s="13">
        <f t="shared" si="123"/>
        <v>32</v>
      </c>
      <c r="J326" s="13">
        <f t="shared" si="123"/>
        <v>4.0999999999999996</v>
      </c>
      <c r="K326" s="13">
        <f t="shared" si="123"/>
        <v>0</v>
      </c>
      <c r="L326" s="13">
        <f t="shared" si="123"/>
        <v>0</v>
      </c>
      <c r="M326" s="109"/>
    </row>
    <row r="327" spans="1:13" s="5" customFormat="1" ht="300.75" customHeight="1">
      <c r="A327" s="207"/>
      <c r="B327" s="207"/>
      <c r="C327" s="207"/>
      <c r="D327" s="51">
        <v>2013</v>
      </c>
      <c r="E327" s="13">
        <v>14</v>
      </c>
      <c r="F327" s="13">
        <v>4.0999999999999996</v>
      </c>
      <c r="G327" s="13">
        <v>0</v>
      </c>
      <c r="H327" s="13">
        <v>0</v>
      </c>
      <c r="I327" s="13">
        <v>14</v>
      </c>
      <c r="J327" s="13">
        <v>4.0999999999999996</v>
      </c>
      <c r="K327" s="13">
        <v>0</v>
      </c>
      <c r="L327" s="13">
        <v>0</v>
      </c>
      <c r="M327" s="109" t="s">
        <v>362</v>
      </c>
    </row>
    <row r="328" spans="1:13" s="5" customFormat="1" ht="143.25" customHeight="1">
      <c r="A328" s="206"/>
      <c r="B328" s="206"/>
      <c r="C328" s="206"/>
      <c r="D328" s="51">
        <v>2014</v>
      </c>
      <c r="E328" s="13">
        <v>18</v>
      </c>
      <c r="F328" s="13">
        <v>0</v>
      </c>
      <c r="G328" s="13">
        <v>0</v>
      </c>
      <c r="H328" s="13">
        <v>0</v>
      </c>
      <c r="I328" s="13">
        <v>18</v>
      </c>
      <c r="J328" s="13">
        <v>0</v>
      </c>
      <c r="K328" s="13">
        <v>0</v>
      </c>
      <c r="L328" s="13">
        <v>0</v>
      </c>
      <c r="M328" s="30" t="s">
        <v>572</v>
      </c>
    </row>
    <row r="329" spans="1:13" s="5" customFormat="1" ht="40.5" customHeight="1">
      <c r="A329" s="205" t="s">
        <v>121</v>
      </c>
      <c r="B329" s="205" t="s">
        <v>122</v>
      </c>
      <c r="C329" s="205" t="s">
        <v>54</v>
      </c>
      <c r="D329" s="51" t="s">
        <v>41</v>
      </c>
      <c r="E329" s="13">
        <f>E330+E331</f>
        <v>6</v>
      </c>
      <c r="F329" s="13">
        <f t="shared" ref="F329:L329" si="124">F330+F331</f>
        <v>3</v>
      </c>
      <c r="G329" s="13">
        <f t="shared" si="124"/>
        <v>0</v>
      </c>
      <c r="H329" s="13">
        <f t="shared" si="124"/>
        <v>0</v>
      </c>
      <c r="I329" s="13">
        <f t="shared" si="124"/>
        <v>6</v>
      </c>
      <c r="J329" s="13">
        <f t="shared" si="124"/>
        <v>3</v>
      </c>
      <c r="K329" s="13">
        <f t="shared" si="124"/>
        <v>0</v>
      </c>
      <c r="L329" s="13">
        <f t="shared" si="124"/>
        <v>0</v>
      </c>
      <c r="M329" s="7"/>
    </row>
    <row r="330" spans="1:13" s="5" customFormat="1" ht="91.5" customHeight="1">
      <c r="A330" s="207"/>
      <c r="B330" s="207"/>
      <c r="C330" s="207"/>
      <c r="D330" s="51">
        <v>2013</v>
      </c>
      <c r="E330" s="13">
        <v>3</v>
      </c>
      <c r="F330" s="13">
        <v>3</v>
      </c>
      <c r="G330" s="13">
        <v>0</v>
      </c>
      <c r="H330" s="13">
        <v>0</v>
      </c>
      <c r="I330" s="13">
        <v>3</v>
      </c>
      <c r="J330" s="13">
        <v>3</v>
      </c>
      <c r="K330" s="13">
        <v>0</v>
      </c>
      <c r="L330" s="13">
        <v>0</v>
      </c>
      <c r="M330" s="7" t="s">
        <v>363</v>
      </c>
    </row>
    <row r="331" spans="1:13" s="5" customFormat="1" ht="185.25" customHeight="1">
      <c r="A331" s="206"/>
      <c r="B331" s="206"/>
      <c r="C331" s="206"/>
      <c r="D331" s="51">
        <v>2014</v>
      </c>
      <c r="E331" s="13">
        <v>3</v>
      </c>
      <c r="F331" s="13">
        <v>0</v>
      </c>
      <c r="G331" s="13">
        <v>0</v>
      </c>
      <c r="H331" s="13">
        <v>0</v>
      </c>
      <c r="I331" s="13">
        <v>3</v>
      </c>
      <c r="J331" s="13">
        <v>0</v>
      </c>
      <c r="K331" s="13">
        <v>0</v>
      </c>
      <c r="L331" s="13">
        <v>0</v>
      </c>
      <c r="M331" s="30" t="s">
        <v>573</v>
      </c>
    </row>
    <row r="332" spans="1:13" s="5" customFormat="1" ht="60" customHeight="1">
      <c r="A332" s="214" t="s">
        <v>123</v>
      </c>
      <c r="B332" s="205" t="s">
        <v>124</v>
      </c>
      <c r="C332" s="205" t="s">
        <v>53</v>
      </c>
      <c r="D332" s="14" t="s">
        <v>41</v>
      </c>
      <c r="E332" s="13">
        <f>E333+E334</f>
        <v>195</v>
      </c>
      <c r="F332" s="13">
        <f t="shared" ref="F332:L332" si="125">F333+F334</f>
        <v>180</v>
      </c>
      <c r="G332" s="13">
        <f t="shared" si="125"/>
        <v>0</v>
      </c>
      <c r="H332" s="13">
        <f t="shared" si="125"/>
        <v>0</v>
      </c>
      <c r="I332" s="13">
        <f t="shared" si="125"/>
        <v>195</v>
      </c>
      <c r="J332" s="13">
        <f t="shared" si="125"/>
        <v>180</v>
      </c>
      <c r="K332" s="13">
        <f t="shared" si="125"/>
        <v>0</v>
      </c>
      <c r="L332" s="13">
        <f t="shared" si="125"/>
        <v>0</v>
      </c>
      <c r="M332" s="110"/>
    </row>
    <row r="333" spans="1:13" s="5" customFormat="1" ht="47.25" customHeight="1">
      <c r="A333" s="215"/>
      <c r="B333" s="207"/>
      <c r="C333" s="207"/>
      <c r="D333" s="14">
        <v>2013</v>
      </c>
      <c r="E333" s="13">
        <v>180</v>
      </c>
      <c r="F333" s="13">
        <v>180</v>
      </c>
      <c r="G333" s="13">
        <v>0</v>
      </c>
      <c r="H333" s="13">
        <v>0</v>
      </c>
      <c r="I333" s="13">
        <v>180</v>
      </c>
      <c r="J333" s="13">
        <v>180</v>
      </c>
      <c r="K333" s="13">
        <v>0</v>
      </c>
      <c r="L333" s="13">
        <v>0</v>
      </c>
      <c r="M333" s="110"/>
    </row>
    <row r="334" spans="1:13" s="5" customFormat="1" ht="46.5" customHeight="1">
      <c r="A334" s="216"/>
      <c r="B334" s="206"/>
      <c r="C334" s="206"/>
      <c r="D334" s="14">
        <v>2014</v>
      </c>
      <c r="E334" s="13">
        <f>E335+E336</f>
        <v>15</v>
      </c>
      <c r="F334" s="13">
        <v>0</v>
      </c>
      <c r="G334" s="13">
        <v>0</v>
      </c>
      <c r="H334" s="13">
        <v>0</v>
      </c>
      <c r="I334" s="13">
        <v>15</v>
      </c>
      <c r="J334" s="13">
        <v>0</v>
      </c>
      <c r="K334" s="13">
        <v>0</v>
      </c>
      <c r="L334" s="13">
        <v>0</v>
      </c>
      <c r="M334" s="8"/>
    </row>
    <row r="335" spans="1:13" s="5" customFormat="1" ht="409.6" customHeight="1">
      <c r="A335" s="72" t="s">
        <v>478</v>
      </c>
      <c r="B335" s="35" t="s">
        <v>477</v>
      </c>
      <c r="C335" s="35" t="s">
        <v>53</v>
      </c>
      <c r="D335" s="14">
        <v>2014</v>
      </c>
      <c r="E335" s="13">
        <v>5</v>
      </c>
      <c r="F335" s="13">
        <v>0</v>
      </c>
      <c r="G335" s="13">
        <v>0</v>
      </c>
      <c r="H335" s="13">
        <v>0</v>
      </c>
      <c r="I335" s="13">
        <v>5</v>
      </c>
      <c r="J335" s="13">
        <v>0</v>
      </c>
      <c r="K335" s="13">
        <v>0</v>
      </c>
      <c r="L335" s="13">
        <v>0</v>
      </c>
      <c r="M335" s="8" t="s">
        <v>596</v>
      </c>
    </row>
    <row r="336" spans="1:13" s="5" customFormat="1" ht="94.5" customHeight="1">
      <c r="A336" s="72" t="s">
        <v>479</v>
      </c>
      <c r="B336" s="35" t="s">
        <v>480</v>
      </c>
      <c r="C336" s="35" t="s">
        <v>53</v>
      </c>
      <c r="D336" s="14">
        <v>2014</v>
      </c>
      <c r="E336" s="13">
        <v>10</v>
      </c>
      <c r="F336" s="13">
        <v>0</v>
      </c>
      <c r="G336" s="13">
        <v>0</v>
      </c>
      <c r="H336" s="13">
        <v>0</v>
      </c>
      <c r="I336" s="13">
        <v>10</v>
      </c>
      <c r="J336" s="13">
        <v>0</v>
      </c>
      <c r="K336" s="13">
        <v>0</v>
      </c>
      <c r="L336" s="13">
        <v>0</v>
      </c>
      <c r="M336" s="8" t="s">
        <v>596</v>
      </c>
    </row>
    <row r="337" spans="1:13" s="5" customFormat="1" ht="257.25" customHeight="1">
      <c r="A337" s="21" t="s">
        <v>125</v>
      </c>
      <c r="B337" s="7" t="s">
        <v>126</v>
      </c>
      <c r="C337" s="21" t="s">
        <v>53</v>
      </c>
      <c r="D337" s="14">
        <v>2013</v>
      </c>
      <c r="E337" s="13">
        <v>180</v>
      </c>
      <c r="F337" s="13">
        <v>180</v>
      </c>
      <c r="G337" s="13">
        <v>0</v>
      </c>
      <c r="H337" s="13">
        <v>0</v>
      </c>
      <c r="I337" s="13">
        <v>180</v>
      </c>
      <c r="J337" s="13">
        <v>180</v>
      </c>
      <c r="K337" s="13">
        <v>0</v>
      </c>
      <c r="L337" s="13">
        <v>0</v>
      </c>
      <c r="M337" s="110" t="s">
        <v>412</v>
      </c>
    </row>
    <row r="338" spans="1:13" s="5" customFormat="1" ht="40.5" customHeight="1">
      <c r="A338" s="214" t="s">
        <v>127</v>
      </c>
      <c r="B338" s="205" t="s">
        <v>124</v>
      </c>
      <c r="C338" s="205" t="s">
        <v>17</v>
      </c>
      <c r="D338" s="14" t="s">
        <v>41</v>
      </c>
      <c r="E338" s="13">
        <f>E339+E340+E341+E342</f>
        <v>850.40000000000009</v>
      </c>
      <c r="F338" s="13">
        <f t="shared" ref="F338:L338" si="126">F339+F340+F341+F342</f>
        <v>562</v>
      </c>
      <c r="G338" s="13">
        <f t="shared" si="126"/>
        <v>0</v>
      </c>
      <c r="H338" s="13">
        <f t="shared" si="126"/>
        <v>0</v>
      </c>
      <c r="I338" s="13">
        <f t="shared" si="126"/>
        <v>850.40000000000009</v>
      </c>
      <c r="J338" s="13">
        <f t="shared" si="126"/>
        <v>562</v>
      </c>
      <c r="K338" s="13">
        <f t="shared" si="126"/>
        <v>0</v>
      </c>
      <c r="L338" s="13">
        <f t="shared" si="126"/>
        <v>0</v>
      </c>
      <c r="M338" s="205" t="s">
        <v>848</v>
      </c>
    </row>
    <row r="339" spans="1:13" s="5" customFormat="1" ht="48" customHeight="1">
      <c r="A339" s="215"/>
      <c r="B339" s="207"/>
      <c r="C339" s="207"/>
      <c r="D339" s="14">
        <v>2013</v>
      </c>
      <c r="E339" s="13">
        <v>191.8</v>
      </c>
      <c r="F339" s="13">
        <v>191.8</v>
      </c>
      <c r="G339" s="13">
        <v>0</v>
      </c>
      <c r="H339" s="13">
        <v>0</v>
      </c>
      <c r="I339" s="13">
        <v>191.8</v>
      </c>
      <c r="J339" s="13">
        <v>191.8</v>
      </c>
      <c r="K339" s="13">
        <v>0</v>
      </c>
      <c r="L339" s="13">
        <v>0</v>
      </c>
      <c r="M339" s="207"/>
    </row>
    <row r="340" spans="1:13" s="5" customFormat="1" ht="43.5" customHeight="1">
      <c r="A340" s="215"/>
      <c r="B340" s="207"/>
      <c r="C340" s="207"/>
      <c r="D340" s="14">
        <v>2014</v>
      </c>
      <c r="E340" s="13">
        <f>E345+E350+E355+E360+E365</f>
        <v>206.2</v>
      </c>
      <c r="F340" s="13">
        <v>159.80000000000001</v>
      </c>
      <c r="G340" s="13">
        <f t="shared" ref="G340:L340" si="127">G345+G350+G355+G360+G365</f>
        <v>0</v>
      </c>
      <c r="H340" s="13">
        <f t="shared" si="127"/>
        <v>0</v>
      </c>
      <c r="I340" s="13">
        <f t="shared" si="127"/>
        <v>206.2</v>
      </c>
      <c r="J340" s="13">
        <v>159.80000000000001</v>
      </c>
      <c r="K340" s="13">
        <f t="shared" si="127"/>
        <v>0</v>
      </c>
      <c r="L340" s="13">
        <f t="shared" si="127"/>
        <v>0</v>
      </c>
      <c r="M340" s="207"/>
    </row>
    <row r="341" spans="1:13" s="5" customFormat="1" ht="45.75" customHeight="1">
      <c r="A341" s="215"/>
      <c r="B341" s="207"/>
      <c r="C341" s="207"/>
      <c r="D341" s="14">
        <v>2015</v>
      </c>
      <c r="E341" s="13">
        <f>E346+E351+E356+E361+E366</f>
        <v>226.2</v>
      </c>
      <c r="F341" s="13">
        <f t="shared" ref="F341:L341" si="128">F346+F351+F356++F361+F366</f>
        <v>175.4</v>
      </c>
      <c r="G341" s="13">
        <f t="shared" si="128"/>
        <v>0</v>
      </c>
      <c r="H341" s="13">
        <f t="shared" si="128"/>
        <v>0</v>
      </c>
      <c r="I341" s="13">
        <f t="shared" si="128"/>
        <v>226.2</v>
      </c>
      <c r="J341" s="13">
        <f t="shared" si="128"/>
        <v>175.4</v>
      </c>
      <c r="K341" s="13">
        <f t="shared" si="128"/>
        <v>0</v>
      </c>
      <c r="L341" s="13">
        <f t="shared" si="128"/>
        <v>0</v>
      </c>
      <c r="M341" s="207"/>
    </row>
    <row r="342" spans="1:13" s="5" customFormat="1" ht="45.75" customHeight="1">
      <c r="A342" s="216"/>
      <c r="B342" s="206"/>
      <c r="C342" s="206"/>
      <c r="D342" s="14">
        <v>2016</v>
      </c>
      <c r="E342" s="13">
        <f>E347+E352+E357+E362+E367</f>
        <v>226.2</v>
      </c>
      <c r="F342" s="13">
        <f t="shared" ref="F342:L342" si="129">F347+F352+F357+F362+F367</f>
        <v>35</v>
      </c>
      <c r="G342" s="13">
        <f t="shared" si="129"/>
        <v>0</v>
      </c>
      <c r="H342" s="13">
        <f t="shared" si="129"/>
        <v>0</v>
      </c>
      <c r="I342" s="13">
        <f t="shared" si="129"/>
        <v>226.2</v>
      </c>
      <c r="J342" s="13">
        <f t="shared" si="129"/>
        <v>35</v>
      </c>
      <c r="K342" s="13">
        <f t="shared" si="129"/>
        <v>0</v>
      </c>
      <c r="L342" s="13">
        <f t="shared" si="129"/>
        <v>0</v>
      </c>
      <c r="M342" s="207"/>
    </row>
    <row r="343" spans="1:13" s="5" customFormat="1" ht="62.25" customHeight="1">
      <c r="A343" s="205" t="s">
        <v>128</v>
      </c>
      <c r="B343" s="205" t="s">
        <v>129</v>
      </c>
      <c r="C343" s="205" t="s">
        <v>17</v>
      </c>
      <c r="D343" s="51" t="s">
        <v>41</v>
      </c>
      <c r="E343" s="13">
        <f>E344+E345+E346+E347</f>
        <v>12</v>
      </c>
      <c r="F343" s="13">
        <f t="shared" ref="F343:L343" si="130">F344+F345+F346+F347</f>
        <v>22.599999999999998</v>
      </c>
      <c r="G343" s="13">
        <f t="shared" si="130"/>
        <v>0</v>
      </c>
      <c r="H343" s="13">
        <f t="shared" si="130"/>
        <v>0</v>
      </c>
      <c r="I343" s="13">
        <f t="shared" si="130"/>
        <v>12</v>
      </c>
      <c r="J343" s="13">
        <f t="shared" si="130"/>
        <v>22.599999999999998</v>
      </c>
      <c r="K343" s="13">
        <f t="shared" si="130"/>
        <v>0</v>
      </c>
      <c r="L343" s="13">
        <f t="shared" si="130"/>
        <v>0</v>
      </c>
      <c r="M343" s="207"/>
    </row>
    <row r="344" spans="1:13" s="5" customFormat="1" ht="51" customHeight="1">
      <c r="A344" s="207"/>
      <c r="B344" s="207"/>
      <c r="C344" s="207"/>
      <c r="D344" s="51">
        <v>2013</v>
      </c>
      <c r="E344" s="13">
        <v>3</v>
      </c>
      <c r="F344" s="13">
        <v>3</v>
      </c>
      <c r="G344" s="13">
        <v>0</v>
      </c>
      <c r="H344" s="13">
        <v>0</v>
      </c>
      <c r="I344" s="13">
        <v>3</v>
      </c>
      <c r="J344" s="13">
        <v>3</v>
      </c>
      <c r="K344" s="13">
        <v>0</v>
      </c>
      <c r="L344" s="13">
        <v>0</v>
      </c>
      <c r="M344" s="207"/>
    </row>
    <row r="345" spans="1:13" s="5" customFormat="1" ht="42.75" customHeight="1">
      <c r="A345" s="207"/>
      <c r="B345" s="207"/>
      <c r="C345" s="207"/>
      <c r="D345" s="51">
        <v>2014</v>
      </c>
      <c r="E345" s="13">
        <v>3</v>
      </c>
      <c r="F345" s="13">
        <v>5.6</v>
      </c>
      <c r="G345" s="13">
        <v>0</v>
      </c>
      <c r="H345" s="13">
        <v>0</v>
      </c>
      <c r="I345" s="13">
        <v>3</v>
      </c>
      <c r="J345" s="13">
        <v>5.6</v>
      </c>
      <c r="K345" s="13">
        <v>0</v>
      </c>
      <c r="L345" s="13">
        <v>0</v>
      </c>
      <c r="M345" s="207"/>
    </row>
    <row r="346" spans="1:13" s="5" customFormat="1" ht="41.25" customHeight="1">
      <c r="A346" s="207"/>
      <c r="B346" s="207"/>
      <c r="C346" s="207"/>
      <c r="D346" s="51">
        <v>2015</v>
      </c>
      <c r="E346" s="13">
        <v>3</v>
      </c>
      <c r="F346" s="13">
        <v>10.6</v>
      </c>
      <c r="G346" s="13">
        <v>0</v>
      </c>
      <c r="H346" s="13">
        <v>0</v>
      </c>
      <c r="I346" s="13">
        <v>3</v>
      </c>
      <c r="J346" s="13">
        <v>10.6</v>
      </c>
      <c r="K346" s="13">
        <v>0</v>
      </c>
      <c r="L346" s="13">
        <v>0</v>
      </c>
      <c r="M346" s="207"/>
    </row>
    <row r="347" spans="1:13" s="5" customFormat="1" ht="41.25" customHeight="1">
      <c r="A347" s="206"/>
      <c r="B347" s="206"/>
      <c r="C347" s="206"/>
      <c r="D347" s="51">
        <v>2016</v>
      </c>
      <c r="E347" s="13">
        <v>3</v>
      </c>
      <c r="F347" s="13">
        <v>3.4</v>
      </c>
      <c r="G347" s="13">
        <v>0</v>
      </c>
      <c r="H347" s="13">
        <v>0</v>
      </c>
      <c r="I347" s="13">
        <v>3</v>
      </c>
      <c r="J347" s="13">
        <v>3.4</v>
      </c>
      <c r="K347" s="13">
        <v>0</v>
      </c>
      <c r="L347" s="13">
        <v>0</v>
      </c>
      <c r="M347" s="207"/>
    </row>
    <row r="348" spans="1:13" s="5" customFormat="1" ht="46.5" customHeight="1">
      <c r="A348" s="205" t="s">
        <v>130</v>
      </c>
      <c r="B348" s="205" t="s">
        <v>131</v>
      </c>
      <c r="C348" s="12" t="s">
        <v>17</v>
      </c>
      <c r="D348" s="14" t="s">
        <v>41</v>
      </c>
      <c r="E348" s="13">
        <f>E349+E350+E351+E352</f>
        <v>20</v>
      </c>
      <c r="F348" s="13">
        <f t="shared" ref="F348:L348" si="131">F349+F350+F351+F352</f>
        <v>17.3</v>
      </c>
      <c r="G348" s="13">
        <f t="shared" si="131"/>
        <v>0</v>
      </c>
      <c r="H348" s="13">
        <f t="shared" si="131"/>
        <v>0</v>
      </c>
      <c r="I348" s="13">
        <f t="shared" si="131"/>
        <v>20</v>
      </c>
      <c r="J348" s="13">
        <f t="shared" si="131"/>
        <v>17.3</v>
      </c>
      <c r="K348" s="13">
        <f t="shared" si="131"/>
        <v>0</v>
      </c>
      <c r="L348" s="13">
        <f t="shared" si="131"/>
        <v>0</v>
      </c>
      <c r="M348" s="207"/>
    </row>
    <row r="349" spans="1:13" s="5" customFormat="1" ht="39" customHeight="1">
      <c r="A349" s="207"/>
      <c r="B349" s="207"/>
      <c r="C349" s="62"/>
      <c r="D349" s="14">
        <v>2013</v>
      </c>
      <c r="E349" s="13">
        <v>5</v>
      </c>
      <c r="F349" s="13">
        <v>5</v>
      </c>
      <c r="G349" s="13">
        <v>0</v>
      </c>
      <c r="H349" s="13">
        <v>0</v>
      </c>
      <c r="I349" s="13">
        <v>5</v>
      </c>
      <c r="J349" s="13">
        <v>5</v>
      </c>
      <c r="K349" s="13">
        <v>0</v>
      </c>
      <c r="L349" s="13">
        <v>0</v>
      </c>
      <c r="M349" s="207"/>
    </row>
    <row r="350" spans="1:13" s="5" customFormat="1" ht="34.5" customHeight="1">
      <c r="A350" s="207"/>
      <c r="B350" s="207"/>
      <c r="C350" s="62"/>
      <c r="D350" s="14">
        <v>2014</v>
      </c>
      <c r="E350" s="13">
        <v>5</v>
      </c>
      <c r="F350" s="13">
        <v>6.4</v>
      </c>
      <c r="G350" s="13">
        <v>0</v>
      </c>
      <c r="H350" s="13">
        <v>0</v>
      </c>
      <c r="I350" s="13">
        <v>5</v>
      </c>
      <c r="J350" s="13">
        <v>6.4</v>
      </c>
      <c r="K350" s="13">
        <v>0</v>
      </c>
      <c r="L350" s="13">
        <v>0</v>
      </c>
      <c r="M350" s="207"/>
    </row>
    <row r="351" spans="1:13" s="5" customFormat="1" ht="40.5" customHeight="1">
      <c r="A351" s="207"/>
      <c r="B351" s="207"/>
      <c r="C351" s="62"/>
      <c r="D351" s="14">
        <v>2015</v>
      </c>
      <c r="E351" s="13">
        <v>5</v>
      </c>
      <c r="F351" s="13">
        <v>3.5</v>
      </c>
      <c r="G351" s="13">
        <v>0</v>
      </c>
      <c r="H351" s="13">
        <v>0</v>
      </c>
      <c r="I351" s="13">
        <v>5</v>
      </c>
      <c r="J351" s="13">
        <v>3.5</v>
      </c>
      <c r="K351" s="13">
        <v>0</v>
      </c>
      <c r="L351" s="13">
        <v>0</v>
      </c>
      <c r="M351" s="207"/>
    </row>
    <row r="352" spans="1:13" s="5" customFormat="1" ht="40.5" customHeight="1">
      <c r="A352" s="206"/>
      <c r="B352" s="206"/>
      <c r="C352" s="61"/>
      <c r="D352" s="14">
        <v>2016</v>
      </c>
      <c r="E352" s="13">
        <v>5</v>
      </c>
      <c r="F352" s="13">
        <v>2.4</v>
      </c>
      <c r="G352" s="13">
        <v>0</v>
      </c>
      <c r="H352" s="13">
        <v>0</v>
      </c>
      <c r="I352" s="13">
        <v>5</v>
      </c>
      <c r="J352" s="13">
        <v>2.4</v>
      </c>
      <c r="K352" s="13">
        <v>0</v>
      </c>
      <c r="L352" s="13">
        <v>0</v>
      </c>
      <c r="M352" s="207"/>
    </row>
    <row r="353" spans="1:13" s="5" customFormat="1" ht="47.25" customHeight="1">
      <c r="A353" s="205" t="s">
        <v>132</v>
      </c>
      <c r="B353" s="205" t="s">
        <v>133</v>
      </c>
      <c r="C353" s="205" t="s">
        <v>17</v>
      </c>
      <c r="D353" s="14" t="s">
        <v>41</v>
      </c>
      <c r="E353" s="13">
        <f>E354+E355+E356+E357</f>
        <v>74.400000000000006</v>
      </c>
      <c r="F353" s="13">
        <f t="shared" ref="F353:L353" si="132">F354+F355+F356+F357</f>
        <v>99.1</v>
      </c>
      <c r="G353" s="13">
        <f t="shared" si="132"/>
        <v>0</v>
      </c>
      <c r="H353" s="13">
        <f t="shared" si="132"/>
        <v>0</v>
      </c>
      <c r="I353" s="13">
        <f t="shared" si="132"/>
        <v>74.400000000000006</v>
      </c>
      <c r="J353" s="13">
        <f t="shared" si="132"/>
        <v>99.1</v>
      </c>
      <c r="K353" s="13">
        <f t="shared" si="132"/>
        <v>0</v>
      </c>
      <c r="L353" s="13">
        <f t="shared" si="132"/>
        <v>0</v>
      </c>
      <c r="M353" s="207"/>
    </row>
    <row r="354" spans="1:13" s="5" customFormat="1" ht="50.25" customHeight="1">
      <c r="A354" s="207"/>
      <c r="B354" s="207"/>
      <c r="C354" s="207"/>
      <c r="D354" s="14">
        <v>2013</v>
      </c>
      <c r="E354" s="13">
        <v>25.8</v>
      </c>
      <c r="F354" s="13">
        <v>38.799999999999997</v>
      </c>
      <c r="G354" s="13">
        <v>0</v>
      </c>
      <c r="H354" s="13">
        <v>0</v>
      </c>
      <c r="I354" s="13">
        <v>25.8</v>
      </c>
      <c r="J354" s="13">
        <v>38.799999999999997</v>
      </c>
      <c r="K354" s="13">
        <v>0</v>
      </c>
      <c r="L354" s="13">
        <v>0</v>
      </c>
      <c r="M354" s="207"/>
    </row>
    <row r="355" spans="1:13" s="5" customFormat="1" ht="40.5" customHeight="1">
      <c r="A355" s="207"/>
      <c r="B355" s="207"/>
      <c r="C355" s="207"/>
      <c r="D355" s="14">
        <v>2014</v>
      </c>
      <c r="E355" s="13">
        <v>16.2</v>
      </c>
      <c r="F355" s="13">
        <v>14.9</v>
      </c>
      <c r="G355" s="13">
        <v>0</v>
      </c>
      <c r="H355" s="13">
        <v>0</v>
      </c>
      <c r="I355" s="13">
        <v>16.2</v>
      </c>
      <c r="J355" s="13">
        <v>14.9</v>
      </c>
      <c r="K355" s="13">
        <v>0</v>
      </c>
      <c r="L355" s="13">
        <v>0</v>
      </c>
      <c r="M355" s="207"/>
    </row>
    <row r="356" spans="1:13" s="5" customFormat="1" ht="40.5" customHeight="1">
      <c r="A356" s="207"/>
      <c r="B356" s="207"/>
      <c r="C356" s="207"/>
      <c r="D356" s="14">
        <v>2015</v>
      </c>
      <c r="E356" s="13">
        <v>16.2</v>
      </c>
      <c r="F356" s="13">
        <v>16.2</v>
      </c>
      <c r="G356" s="13">
        <v>0</v>
      </c>
      <c r="H356" s="13">
        <v>0</v>
      </c>
      <c r="I356" s="13">
        <v>16.2</v>
      </c>
      <c r="J356" s="13">
        <v>16.2</v>
      </c>
      <c r="K356" s="13">
        <v>0</v>
      </c>
      <c r="L356" s="13">
        <v>0</v>
      </c>
      <c r="M356" s="207"/>
    </row>
    <row r="357" spans="1:13" s="5" customFormat="1" ht="40.5" customHeight="1">
      <c r="A357" s="206"/>
      <c r="B357" s="206"/>
      <c r="C357" s="206"/>
      <c r="D357" s="14">
        <v>2016</v>
      </c>
      <c r="E357" s="13">
        <v>16.2</v>
      </c>
      <c r="F357" s="13">
        <v>29.2</v>
      </c>
      <c r="G357" s="13">
        <v>0</v>
      </c>
      <c r="H357" s="13">
        <v>0</v>
      </c>
      <c r="I357" s="13">
        <v>16.2</v>
      </c>
      <c r="J357" s="13">
        <v>29.2</v>
      </c>
      <c r="K357" s="13">
        <v>0</v>
      </c>
      <c r="L357" s="13">
        <v>0</v>
      </c>
      <c r="M357" s="207"/>
    </row>
    <row r="358" spans="1:13" s="5" customFormat="1" ht="41.25" customHeight="1">
      <c r="A358" s="205" t="s">
        <v>134</v>
      </c>
      <c r="B358" s="205" t="s">
        <v>135</v>
      </c>
      <c r="C358" s="205" t="s">
        <v>17</v>
      </c>
      <c r="D358" s="14" t="s">
        <v>41</v>
      </c>
      <c r="E358" s="13">
        <f>E359+E360+E361+E362</f>
        <v>474</v>
      </c>
      <c r="F358" s="13">
        <f t="shared" ref="F358:L358" si="133">F359+F360+F361+F362</f>
        <v>267.89999999999998</v>
      </c>
      <c r="G358" s="13">
        <f t="shared" si="133"/>
        <v>0</v>
      </c>
      <c r="H358" s="13">
        <f t="shared" si="133"/>
        <v>0</v>
      </c>
      <c r="I358" s="13">
        <f t="shared" si="133"/>
        <v>474</v>
      </c>
      <c r="J358" s="13">
        <f t="shared" si="133"/>
        <v>267.89999999999998</v>
      </c>
      <c r="K358" s="13">
        <f t="shared" si="133"/>
        <v>0</v>
      </c>
      <c r="L358" s="13">
        <f t="shared" si="133"/>
        <v>0</v>
      </c>
      <c r="M358" s="207"/>
    </row>
    <row r="359" spans="1:13" s="5" customFormat="1" ht="51.75" customHeight="1">
      <c r="A359" s="207"/>
      <c r="B359" s="207"/>
      <c r="C359" s="207"/>
      <c r="D359" s="14">
        <v>2013</v>
      </c>
      <c r="E359" s="13">
        <v>108</v>
      </c>
      <c r="F359" s="13">
        <v>75.900000000000006</v>
      </c>
      <c r="G359" s="13">
        <v>0</v>
      </c>
      <c r="H359" s="13">
        <v>0</v>
      </c>
      <c r="I359" s="13">
        <v>108</v>
      </c>
      <c r="J359" s="13">
        <v>75.900000000000006</v>
      </c>
      <c r="K359" s="13">
        <v>0</v>
      </c>
      <c r="L359" s="13">
        <v>0</v>
      </c>
      <c r="M359" s="207"/>
    </row>
    <row r="360" spans="1:13" s="5" customFormat="1" ht="38.25" customHeight="1">
      <c r="A360" s="207"/>
      <c r="B360" s="207"/>
      <c r="C360" s="207"/>
      <c r="D360" s="14">
        <v>2014</v>
      </c>
      <c r="E360" s="13">
        <v>122</v>
      </c>
      <c r="F360" s="13">
        <v>105.1</v>
      </c>
      <c r="G360" s="13">
        <v>0</v>
      </c>
      <c r="H360" s="13">
        <v>0</v>
      </c>
      <c r="I360" s="13">
        <v>122</v>
      </c>
      <c r="J360" s="13">
        <v>105.1</v>
      </c>
      <c r="K360" s="13">
        <v>0</v>
      </c>
      <c r="L360" s="13">
        <v>0</v>
      </c>
      <c r="M360" s="207"/>
    </row>
    <row r="361" spans="1:13" s="5" customFormat="1" ht="38.25" customHeight="1">
      <c r="A361" s="207"/>
      <c r="B361" s="207"/>
      <c r="C361" s="207"/>
      <c r="D361" s="14">
        <v>2015</v>
      </c>
      <c r="E361" s="13">
        <v>122</v>
      </c>
      <c r="F361" s="13">
        <v>86.9</v>
      </c>
      <c r="G361" s="13">
        <v>0</v>
      </c>
      <c r="H361" s="13">
        <v>0</v>
      </c>
      <c r="I361" s="13">
        <v>122</v>
      </c>
      <c r="J361" s="13">
        <v>86.9</v>
      </c>
      <c r="K361" s="13">
        <v>0</v>
      </c>
      <c r="L361" s="13">
        <v>0</v>
      </c>
      <c r="M361" s="207"/>
    </row>
    <row r="362" spans="1:13" s="5" customFormat="1" ht="38.25" customHeight="1">
      <c r="A362" s="206"/>
      <c r="B362" s="206"/>
      <c r="C362" s="206"/>
      <c r="D362" s="14">
        <v>2016</v>
      </c>
      <c r="E362" s="13">
        <v>122</v>
      </c>
      <c r="F362" s="13">
        <v>0</v>
      </c>
      <c r="G362" s="13">
        <v>0</v>
      </c>
      <c r="H362" s="13">
        <v>0</v>
      </c>
      <c r="I362" s="13">
        <v>122</v>
      </c>
      <c r="J362" s="13">
        <v>0</v>
      </c>
      <c r="K362" s="13">
        <v>0</v>
      </c>
      <c r="L362" s="13">
        <v>0</v>
      </c>
      <c r="M362" s="207"/>
    </row>
    <row r="363" spans="1:13" s="5" customFormat="1" ht="32.25" customHeight="1">
      <c r="A363" s="205" t="s">
        <v>136</v>
      </c>
      <c r="B363" s="205" t="s">
        <v>137</v>
      </c>
      <c r="C363" s="205" t="s">
        <v>17</v>
      </c>
      <c r="D363" s="14" t="s">
        <v>41</v>
      </c>
      <c r="E363" s="13">
        <f>E364+E365+E366+E367</f>
        <v>270</v>
      </c>
      <c r="F363" s="13">
        <f t="shared" ref="F363:L363" si="134">F364+F365+F366+F367</f>
        <v>155.1</v>
      </c>
      <c r="G363" s="13">
        <f t="shared" si="134"/>
        <v>0</v>
      </c>
      <c r="H363" s="13">
        <f t="shared" si="134"/>
        <v>0</v>
      </c>
      <c r="I363" s="13">
        <f t="shared" si="134"/>
        <v>270</v>
      </c>
      <c r="J363" s="13">
        <f t="shared" si="134"/>
        <v>155.1</v>
      </c>
      <c r="K363" s="13">
        <f t="shared" si="134"/>
        <v>0</v>
      </c>
      <c r="L363" s="13">
        <f t="shared" si="134"/>
        <v>0</v>
      </c>
      <c r="M363" s="207"/>
    </row>
    <row r="364" spans="1:13" s="5" customFormat="1" ht="40.5" customHeight="1">
      <c r="A364" s="207"/>
      <c r="B364" s="207"/>
      <c r="C364" s="207"/>
      <c r="D364" s="14">
        <v>2013</v>
      </c>
      <c r="E364" s="13">
        <v>50</v>
      </c>
      <c r="F364" s="13">
        <v>69.099999999999994</v>
      </c>
      <c r="G364" s="13">
        <v>0</v>
      </c>
      <c r="H364" s="13">
        <v>0</v>
      </c>
      <c r="I364" s="13">
        <v>50</v>
      </c>
      <c r="J364" s="13">
        <v>69.099999999999994</v>
      </c>
      <c r="K364" s="13">
        <v>0</v>
      </c>
      <c r="L364" s="13">
        <v>0</v>
      </c>
      <c r="M364" s="207"/>
    </row>
    <row r="365" spans="1:13" s="5" customFormat="1" ht="24" customHeight="1">
      <c r="A365" s="207"/>
      <c r="B365" s="207"/>
      <c r="C365" s="207"/>
      <c r="D365" s="14">
        <v>2014</v>
      </c>
      <c r="E365" s="13">
        <v>60</v>
      </c>
      <c r="F365" s="13">
        <v>27.8</v>
      </c>
      <c r="G365" s="13">
        <v>0</v>
      </c>
      <c r="H365" s="13">
        <v>0</v>
      </c>
      <c r="I365" s="13">
        <v>60</v>
      </c>
      <c r="J365" s="13">
        <v>27.8</v>
      </c>
      <c r="K365" s="13">
        <v>0</v>
      </c>
      <c r="L365" s="13">
        <v>0</v>
      </c>
      <c r="M365" s="206"/>
    </row>
    <row r="366" spans="1:13" s="5" customFormat="1" ht="34.5" customHeight="1">
      <c r="A366" s="207"/>
      <c r="B366" s="207"/>
      <c r="C366" s="207"/>
      <c r="D366" s="14">
        <v>2015</v>
      </c>
      <c r="E366" s="13">
        <v>80</v>
      </c>
      <c r="F366" s="13">
        <v>58.2</v>
      </c>
      <c r="G366" s="13">
        <v>0</v>
      </c>
      <c r="H366" s="13">
        <v>0</v>
      </c>
      <c r="I366" s="13">
        <v>80</v>
      </c>
      <c r="J366" s="13">
        <v>58.2</v>
      </c>
      <c r="K366" s="13">
        <v>0</v>
      </c>
      <c r="L366" s="13">
        <v>0</v>
      </c>
      <c r="M366" s="34"/>
    </row>
    <row r="367" spans="1:13" s="5" customFormat="1" ht="34.5" customHeight="1">
      <c r="A367" s="206"/>
      <c r="B367" s="206"/>
      <c r="C367" s="206"/>
      <c r="D367" s="14">
        <v>2016</v>
      </c>
      <c r="E367" s="13">
        <v>80</v>
      </c>
      <c r="F367" s="13">
        <v>0</v>
      </c>
      <c r="G367" s="13">
        <v>0</v>
      </c>
      <c r="H367" s="13">
        <v>0</v>
      </c>
      <c r="I367" s="13">
        <v>80</v>
      </c>
      <c r="J367" s="13">
        <v>0</v>
      </c>
      <c r="K367" s="13">
        <v>0</v>
      </c>
      <c r="L367" s="13">
        <v>0</v>
      </c>
      <c r="M367" s="174"/>
    </row>
    <row r="368" spans="1:13" s="5" customFormat="1" ht="40.5" customHeight="1">
      <c r="A368" s="214" t="s">
        <v>138</v>
      </c>
      <c r="B368" s="205" t="s">
        <v>114</v>
      </c>
      <c r="C368" s="205" t="s">
        <v>55</v>
      </c>
      <c r="D368" s="14" t="s">
        <v>41</v>
      </c>
      <c r="E368" s="13">
        <f>E369+E370+E371+E372</f>
        <v>324</v>
      </c>
      <c r="F368" s="13">
        <f t="shared" ref="F368:L368" si="135">F369+F370+F371+F372</f>
        <v>500</v>
      </c>
      <c r="G368" s="13">
        <f t="shared" si="135"/>
        <v>0</v>
      </c>
      <c r="H368" s="13">
        <f t="shared" si="135"/>
        <v>0</v>
      </c>
      <c r="I368" s="13">
        <f t="shared" si="135"/>
        <v>324</v>
      </c>
      <c r="J368" s="13">
        <f t="shared" si="135"/>
        <v>500</v>
      </c>
      <c r="K368" s="13">
        <f t="shared" si="135"/>
        <v>0</v>
      </c>
      <c r="L368" s="13">
        <f t="shared" si="135"/>
        <v>0</v>
      </c>
      <c r="M368" s="208" t="s">
        <v>404</v>
      </c>
    </row>
    <row r="369" spans="1:13" s="5" customFormat="1" ht="43.5" customHeight="1">
      <c r="A369" s="215"/>
      <c r="B369" s="207"/>
      <c r="C369" s="207"/>
      <c r="D369" s="14">
        <v>2013</v>
      </c>
      <c r="E369" s="13">
        <v>84</v>
      </c>
      <c r="F369" s="13">
        <v>0</v>
      </c>
      <c r="G369" s="13">
        <v>0</v>
      </c>
      <c r="H369" s="13">
        <v>0</v>
      </c>
      <c r="I369" s="13">
        <v>84</v>
      </c>
      <c r="J369" s="13">
        <v>0</v>
      </c>
      <c r="K369" s="13">
        <v>0</v>
      </c>
      <c r="L369" s="13">
        <v>0</v>
      </c>
      <c r="M369" s="209"/>
    </row>
    <row r="370" spans="1:13" s="5" customFormat="1" ht="42" customHeight="1">
      <c r="A370" s="215"/>
      <c r="B370" s="207"/>
      <c r="C370" s="207"/>
      <c r="D370" s="14">
        <v>2014</v>
      </c>
      <c r="E370" s="13">
        <f>E376</f>
        <v>80</v>
      </c>
      <c r="F370" s="13">
        <v>0</v>
      </c>
      <c r="G370" s="13">
        <v>0</v>
      </c>
      <c r="H370" s="13">
        <v>0</v>
      </c>
      <c r="I370" s="13">
        <v>80</v>
      </c>
      <c r="J370" s="13">
        <v>0</v>
      </c>
      <c r="K370" s="13">
        <v>0</v>
      </c>
      <c r="L370" s="13"/>
      <c r="M370" s="209"/>
    </row>
    <row r="371" spans="1:13" s="5" customFormat="1" ht="168.75" customHeight="1">
      <c r="A371" s="215"/>
      <c r="B371" s="207"/>
      <c r="C371" s="207"/>
      <c r="D371" s="14">
        <v>2015</v>
      </c>
      <c r="E371" s="13">
        <f>E378</f>
        <v>80</v>
      </c>
      <c r="F371" s="13">
        <f t="shared" ref="F371:L371" si="136">F378</f>
        <v>500</v>
      </c>
      <c r="G371" s="13">
        <f t="shared" si="136"/>
        <v>0</v>
      </c>
      <c r="H371" s="13">
        <f t="shared" si="136"/>
        <v>0</v>
      </c>
      <c r="I371" s="13">
        <f t="shared" si="136"/>
        <v>80</v>
      </c>
      <c r="J371" s="13">
        <f t="shared" si="136"/>
        <v>500</v>
      </c>
      <c r="K371" s="13">
        <f t="shared" si="136"/>
        <v>0</v>
      </c>
      <c r="L371" s="13">
        <f t="shared" si="136"/>
        <v>0</v>
      </c>
      <c r="M371" s="210"/>
    </row>
    <row r="372" spans="1:13" s="5" customFormat="1" ht="68.25" customHeight="1">
      <c r="A372" s="216"/>
      <c r="B372" s="206"/>
      <c r="C372" s="206"/>
      <c r="D372" s="14">
        <v>2016</v>
      </c>
      <c r="E372" s="13">
        <f>E379</f>
        <v>80</v>
      </c>
      <c r="F372" s="13">
        <f t="shared" ref="F372:L372" si="137">F379</f>
        <v>0</v>
      </c>
      <c r="G372" s="13">
        <f t="shared" si="137"/>
        <v>0</v>
      </c>
      <c r="H372" s="13">
        <f t="shared" si="137"/>
        <v>0</v>
      </c>
      <c r="I372" s="13">
        <f t="shared" si="137"/>
        <v>80</v>
      </c>
      <c r="J372" s="13">
        <f t="shared" si="137"/>
        <v>0</v>
      </c>
      <c r="K372" s="13">
        <f t="shared" si="137"/>
        <v>0</v>
      </c>
      <c r="L372" s="13">
        <f t="shared" si="137"/>
        <v>0</v>
      </c>
      <c r="M372" s="176" t="s">
        <v>844</v>
      </c>
    </row>
    <row r="373" spans="1:13" s="5" customFormat="1" ht="69.75" customHeight="1">
      <c r="A373" s="21" t="s">
        <v>139</v>
      </c>
      <c r="B373" s="7" t="s">
        <v>140</v>
      </c>
      <c r="C373" s="7" t="s">
        <v>55</v>
      </c>
      <c r="D373" s="14">
        <v>2013</v>
      </c>
      <c r="E373" s="13">
        <v>2</v>
      </c>
      <c r="F373" s="13">
        <v>0</v>
      </c>
      <c r="G373" s="13">
        <v>0</v>
      </c>
      <c r="H373" s="13">
        <v>0</v>
      </c>
      <c r="I373" s="13">
        <v>2</v>
      </c>
      <c r="J373" s="13">
        <v>0</v>
      </c>
      <c r="K373" s="13">
        <v>0</v>
      </c>
      <c r="L373" s="13">
        <v>0</v>
      </c>
      <c r="M373" s="7"/>
    </row>
    <row r="374" spans="1:13" s="5" customFormat="1" ht="66" customHeight="1">
      <c r="A374" s="21" t="s">
        <v>141</v>
      </c>
      <c r="B374" s="7" t="s">
        <v>142</v>
      </c>
      <c r="C374" s="7" t="s">
        <v>55</v>
      </c>
      <c r="D374" s="14">
        <v>2013</v>
      </c>
      <c r="E374" s="13">
        <v>2</v>
      </c>
      <c r="F374" s="13">
        <v>0</v>
      </c>
      <c r="G374" s="13">
        <v>0</v>
      </c>
      <c r="H374" s="13">
        <v>0</v>
      </c>
      <c r="I374" s="13">
        <v>2</v>
      </c>
      <c r="J374" s="13">
        <v>0</v>
      </c>
      <c r="K374" s="13">
        <v>0</v>
      </c>
      <c r="L374" s="13">
        <v>0</v>
      </c>
      <c r="M374" s="7"/>
    </row>
    <row r="375" spans="1:13" s="5" customFormat="1" ht="87.75" customHeight="1">
      <c r="A375" s="21" t="s">
        <v>143</v>
      </c>
      <c r="B375" s="7" t="s">
        <v>144</v>
      </c>
      <c r="C375" s="7" t="s">
        <v>55</v>
      </c>
      <c r="D375" s="14">
        <v>2013</v>
      </c>
      <c r="E375" s="13">
        <v>80</v>
      </c>
      <c r="F375" s="13">
        <v>0</v>
      </c>
      <c r="G375" s="13">
        <v>0</v>
      </c>
      <c r="H375" s="13">
        <v>0</v>
      </c>
      <c r="I375" s="13">
        <v>80</v>
      </c>
      <c r="J375" s="13">
        <v>0</v>
      </c>
      <c r="K375" s="13">
        <v>0</v>
      </c>
      <c r="L375" s="13">
        <v>0</v>
      </c>
      <c r="M375" s="7"/>
    </row>
    <row r="376" spans="1:13" s="5" customFormat="1" ht="73.5" customHeight="1">
      <c r="A376" s="21" t="s">
        <v>481</v>
      </c>
      <c r="B376" s="7" t="s">
        <v>482</v>
      </c>
      <c r="C376" s="7" t="s">
        <v>55</v>
      </c>
      <c r="D376" s="14">
        <v>2014</v>
      </c>
      <c r="E376" s="13">
        <v>80</v>
      </c>
      <c r="F376" s="13">
        <v>80</v>
      </c>
      <c r="G376" s="13">
        <v>0</v>
      </c>
      <c r="H376" s="13">
        <v>0</v>
      </c>
      <c r="I376" s="13">
        <v>80</v>
      </c>
      <c r="J376" s="13">
        <v>80</v>
      </c>
      <c r="K376" s="13">
        <v>0</v>
      </c>
      <c r="L376" s="13">
        <v>0</v>
      </c>
      <c r="M376" s="36" t="s">
        <v>606</v>
      </c>
    </row>
    <row r="377" spans="1:13" s="5" customFormat="1" ht="73.5" customHeight="1">
      <c r="A377" s="205" t="s">
        <v>674</v>
      </c>
      <c r="B377" s="208" t="s">
        <v>137</v>
      </c>
      <c r="C377" s="208" t="s">
        <v>55</v>
      </c>
      <c r="D377" s="14" t="s">
        <v>457</v>
      </c>
      <c r="E377" s="13">
        <f>E378+E379</f>
        <v>160</v>
      </c>
      <c r="F377" s="13">
        <f t="shared" ref="F377:L377" si="138">F378+F379</f>
        <v>500</v>
      </c>
      <c r="G377" s="13">
        <f t="shared" si="138"/>
        <v>0</v>
      </c>
      <c r="H377" s="13">
        <f t="shared" si="138"/>
        <v>0</v>
      </c>
      <c r="I377" s="13">
        <f t="shared" si="138"/>
        <v>160</v>
      </c>
      <c r="J377" s="13">
        <f t="shared" si="138"/>
        <v>500</v>
      </c>
      <c r="K377" s="13">
        <f t="shared" si="138"/>
        <v>0</v>
      </c>
      <c r="L377" s="13">
        <f t="shared" si="138"/>
        <v>0</v>
      </c>
      <c r="M377" s="36"/>
    </row>
    <row r="378" spans="1:13" s="5" customFormat="1" ht="67.5" customHeight="1">
      <c r="A378" s="207"/>
      <c r="B378" s="209"/>
      <c r="C378" s="209"/>
      <c r="D378" s="14">
        <v>2015</v>
      </c>
      <c r="E378" s="13">
        <v>80</v>
      </c>
      <c r="F378" s="13">
        <v>500</v>
      </c>
      <c r="G378" s="13">
        <v>0</v>
      </c>
      <c r="H378" s="13">
        <v>0</v>
      </c>
      <c r="I378" s="13">
        <v>80</v>
      </c>
      <c r="J378" s="13">
        <v>500</v>
      </c>
      <c r="K378" s="13">
        <v>0</v>
      </c>
      <c r="L378" s="13">
        <v>0</v>
      </c>
      <c r="M378" s="7" t="s">
        <v>778</v>
      </c>
    </row>
    <row r="379" spans="1:13" s="5" customFormat="1" ht="67.5" customHeight="1">
      <c r="A379" s="206"/>
      <c r="B379" s="210"/>
      <c r="C379" s="210"/>
      <c r="D379" s="14">
        <v>2016</v>
      </c>
      <c r="E379" s="13">
        <v>80</v>
      </c>
      <c r="F379" s="13"/>
      <c r="G379" s="13"/>
      <c r="H379" s="13"/>
      <c r="I379" s="13">
        <v>80</v>
      </c>
      <c r="J379" s="13"/>
      <c r="K379" s="13"/>
      <c r="L379" s="13"/>
      <c r="M379" s="7" t="s">
        <v>844</v>
      </c>
    </row>
    <row r="380" spans="1:13" s="5" customFormat="1" ht="45" customHeight="1">
      <c r="A380" s="278" t="s">
        <v>145</v>
      </c>
      <c r="B380" s="251" t="s">
        <v>124</v>
      </c>
      <c r="C380" s="251" t="s">
        <v>21</v>
      </c>
      <c r="D380" s="14" t="s">
        <v>41</v>
      </c>
      <c r="E380" s="13">
        <f>E381+E382+E383</f>
        <v>339.5</v>
      </c>
      <c r="F380" s="13">
        <f t="shared" ref="F380:L380" si="139">F381+F382+F383</f>
        <v>280.59999999999997</v>
      </c>
      <c r="G380" s="13">
        <f t="shared" si="139"/>
        <v>0</v>
      </c>
      <c r="H380" s="13">
        <f t="shared" si="139"/>
        <v>0</v>
      </c>
      <c r="I380" s="13">
        <f t="shared" si="139"/>
        <v>290</v>
      </c>
      <c r="J380" s="13">
        <f t="shared" si="139"/>
        <v>280.59999999999997</v>
      </c>
      <c r="K380" s="13">
        <f t="shared" si="139"/>
        <v>49.5</v>
      </c>
      <c r="L380" s="13">
        <f t="shared" si="139"/>
        <v>0</v>
      </c>
      <c r="M380" s="7"/>
    </row>
    <row r="381" spans="1:13" s="5" customFormat="1" ht="56.25" customHeight="1">
      <c r="A381" s="278"/>
      <c r="B381" s="251"/>
      <c r="C381" s="251"/>
      <c r="D381" s="14">
        <v>2013</v>
      </c>
      <c r="E381" s="13">
        <v>72.5</v>
      </c>
      <c r="F381" s="13">
        <v>83.1</v>
      </c>
      <c r="G381" s="13">
        <v>0</v>
      </c>
      <c r="H381" s="13">
        <v>0</v>
      </c>
      <c r="I381" s="13">
        <v>57.5</v>
      </c>
      <c r="J381" s="13">
        <v>83.1</v>
      </c>
      <c r="K381" s="13">
        <v>15</v>
      </c>
      <c r="L381" s="13">
        <v>0</v>
      </c>
      <c r="M381" s="7"/>
    </row>
    <row r="382" spans="1:13" s="5" customFormat="1" ht="48" customHeight="1">
      <c r="A382" s="278"/>
      <c r="B382" s="251"/>
      <c r="C382" s="251"/>
      <c r="D382" s="14">
        <v>2014</v>
      </c>
      <c r="E382" s="13">
        <f>E384+E387+E391+E395+E399+E403+E407+E411+E415+E419</f>
        <v>175</v>
      </c>
      <c r="F382" s="13">
        <f>F384+F387+F391+F395+F399+F403+F407+F411+F415+F419</f>
        <v>145.79999999999998</v>
      </c>
      <c r="G382" s="13">
        <f>G384+G387+G391+G395+G399+G403+G407+G411+G415+G419</f>
        <v>0</v>
      </c>
      <c r="H382" s="13">
        <f>H384+H387+H391+H395+H399+H403+H407+H411+H415+H419</f>
        <v>0</v>
      </c>
      <c r="I382" s="13">
        <v>158.5</v>
      </c>
      <c r="J382" s="13">
        <f>J384+J387+J391+J395+J399+J403+J407+J411+J415+J419</f>
        <v>145.79999999999998</v>
      </c>
      <c r="K382" s="13">
        <f>K384+K387+K391+K395+K399+K403+K407+K411+K415+K419</f>
        <v>16.5</v>
      </c>
      <c r="L382" s="13">
        <f>L384+L387+L391+L395+L399+L403+L407+L411+L415+L419</f>
        <v>0</v>
      </c>
      <c r="M382" s="7" t="s">
        <v>523</v>
      </c>
    </row>
    <row r="383" spans="1:13" s="5" customFormat="1" ht="47.25" customHeight="1">
      <c r="A383" s="278"/>
      <c r="B383" s="251"/>
      <c r="C383" s="251"/>
      <c r="D383" s="14">
        <v>2015</v>
      </c>
      <c r="E383" s="13">
        <f>E388+E392+E396+E400+E404+E408+E412+E416+E420</f>
        <v>92</v>
      </c>
      <c r="F383" s="13">
        <f t="shared" ref="F383:L383" si="140">F388+F392+F396+F400+F404+F408+F412+F416+F420</f>
        <v>51.7</v>
      </c>
      <c r="G383" s="13">
        <f t="shared" si="140"/>
        <v>0</v>
      </c>
      <c r="H383" s="13">
        <f t="shared" si="140"/>
        <v>0</v>
      </c>
      <c r="I383" s="13">
        <f t="shared" si="140"/>
        <v>74</v>
      </c>
      <c r="J383" s="13">
        <f t="shared" si="140"/>
        <v>51.7</v>
      </c>
      <c r="K383" s="13">
        <f t="shared" si="140"/>
        <v>18</v>
      </c>
      <c r="L383" s="13">
        <f t="shared" si="140"/>
        <v>0</v>
      </c>
      <c r="M383" s="7"/>
    </row>
    <row r="384" spans="1:13" s="5" customFormat="1" ht="119.25" customHeight="1">
      <c r="A384" s="71" t="s">
        <v>483</v>
      </c>
      <c r="B384" s="44" t="s">
        <v>167</v>
      </c>
      <c r="C384" s="44" t="s">
        <v>21</v>
      </c>
      <c r="D384" s="14">
        <v>2014</v>
      </c>
      <c r="E384" s="13">
        <v>90</v>
      </c>
      <c r="F384" s="13">
        <v>90</v>
      </c>
      <c r="G384" s="13">
        <v>0</v>
      </c>
      <c r="H384" s="13">
        <v>0</v>
      </c>
      <c r="I384" s="13">
        <v>90</v>
      </c>
      <c r="J384" s="13">
        <v>90</v>
      </c>
      <c r="K384" s="13">
        <v>0</v>
      </c>
      <c r="L384" s="13">
        <v>0</v>
      </c>
      <c r="M384" s="7" t="s">
        <v>524</v>
      </c>
    </row>
    <row r="385" spans="1:13" s="5" customFormat="1" ht="39.75" customHeight="1">
      <c r="A385" s="205" t="s">
        <v>146</v>
      </c>
      <c r="B385" s="205" t="s">
        <v>147</v>
      </c>
      <c r="C385" s="205" t="s">
        <v>21</v>
      </c>
      <c r="D385" s="14" t="s">
        <v>41</v>
      </c>
      <c r="E385" s="17">
        <f>E386+E387+E388</f>
        <v>30</v>
      </c>
      <c r="F385" s="17">
        <f t="shared" ref="F385:L385" si="141">F386+F387+F388</f>
        <v>37.799999999999997</v>
      </c>
      <c r="G385" s="17">
        <f t="shared" si="141"/>
        <v>0</v>
      </c>
      <c r="H385" s="17">
        <f t="shared" si="141"/>
        <v>0</v>
      </c>
      <c r="I385" s="17">
        <f t="shared" si="141"/>
        <v>30</v>
      </c>
      <c r="J385" s="17">
        <f t="shared" si="141"/>
        <v>37.799999999999997</v>
      </c>
      <c r="K385" s="17">
        <f t="shared" si="141"/>
        <v>0</v>
      </c>
      <c r="L385" s="17">
        <f t="shared" si="141"/>
        <v>0</v>
      </c>
      <c r="M385" s="7"/>
    </row>
    <row r="386" spans="1:13" s="5" customFormat="1" ht="206.25" customHeight="1">
      <c r="A386" s="207"/>
      <c r="B386" s="207"/>
      <c r="C386" s="207"/>
      <c r="D386" s="14">
        <v>2013</v>
      </c>
      <c r="E386" s="13">
        <v>9</v>
      </c>
      <c r="F386" s="106">
        <v>37.799999999999997</v>
      </c>
      <c r="G386" s="106">
        <v>0</v>
      </c>
      <c r="H386" s="106">
        <v>0</v>
      </c>
      <c r="I386" s="106">
        <v>9</v>
      </c>
      <c r="J386" s="106">
        <v>37.799999999999997</v>
      </c>
      <c r="K386" s="106">
        <v>0</v>
      </c>
      <c r="L386" s="112">
        <v>0</v>
      </c>
      <c r="M386" s="113" t="s">
        <v>579</v>
      </c>
    </row>
    <row r="387" spans="1:13" s="5" customFormat="1" ht="128.25" customHeight="1">
      <c r="A387" s="207"/>
      <c r="B387" s="207"/>
      <c r="C387" s="207"/>
      <c r="D387" s="14">
        <v>2014</v>
      </c>
      <c r="E387" s="13">
        <v>10</v>
      </c>
      <c r="F387" s="114">
        <v>0</v>
      </c>
      <c r="G387" s="114">
        <v>0</v>
      </c>
      <c r="H387" s="114">
        <v>0</v>
      </c>
      <c r="I387" s="114">
        <v>10</v>
      </c>
      <c r="J387" s="114">
        <v>0</v>
      </c>
      <c r="K387" s="114">
        <v>0</v>
      </c>
      <c r="L387" s="115">
        <v>0</v>
      </c>
      <c r="M387" s="7" t="s">
        <v>525</v>
      </c>
    </row>
    <row r="388" spans="1:13" s="5" customFormat="1" ht="195" customHeight="1">
      <c r="A388" s="206"/>
      <c r="B388" s="206"/>
      <c r="C388" s="206"/>
      <c r="D388" s="14">
        <v>2015</v>
      </c>
      <c r="E388" s="13">
        <v>11</v>
      </c>
      <c r="F388" s="116">
        <v>0</v>
      </c>
      <c r="G388" s="116">
        <v>0</v>
      </c>
      <c r="H388" s="116">
        <v>0</v>
      </c>
      <c r="I388" s="116">
        <v>11</v>
      </c>
      <c r="J388" s="116">
        <v>0</v>
      </c>
      <c r="K388" s="116">
        <v>0</v>
      </c>
      <c r="L388" s="116">
        <v>0</v>
      </c>
      <c r="M388" s="117" t="s">
        <v>737</v>
      </c>
    </row>
    <row r="389" spans="1:13" s="5" customFormat="1" ht="43.5" customHeight="1">
      <c r="A389" s="205" t="s">
        <v>148</v>
      </c>
      <c r="B389" s="205" t="s">
        <v>149</v>
      </c>
      <c r="C389" s="205" t="s">
        <v>21</v>
      </c>
      <c r="D389" s="14" t="s">
        <v>41</v>
      </c>
      <c r="E389" s="13">
        <f>E390+E391+E392</f>
        <v>7.5</v>
      </c>
      <c r="F389" s="13">
        <f t="shared" ref="F389:L389" si="142">F390+F391+F392</f>
        <v>6.6</v>
      </c>
      <c r="G389" s="13">
        <f t="shared" si="142"/>
        <v>0</v>
      </c>
      <c r="H389" s="13">
        <f t="shared" si="142"/>
        <v>0</v>
      </c>
      <c r="I389" s="13">
        <f t="shared" si="142"/>
        <v>7.5</v>
      </c>
      <c r="J389" s="13">
        <f t="shared" si="142"/>
        <v>6.6</v>
      </c>
      <c r="K389" s="13">
        <f t="shared" si="142"/>
        <v>0</v>
      </c>
      <c r="L389" s="13">
        <f t="shared" si="142"/>
        <v>0</v>
      </c>
      <c r="M389" s="7"/>
    </row>
    <row r="390" spans="1:13" s="5" customFormat="1" ht="101.25" customHeight="1">
      <c r="A390" s="207"/>
      <c r="B390" s="207"/>
      <c r="C390" s="207"/>
      <c r="D390" s="14">
        <v>2013</v>
      </c>
      <c r="E390" s="13">
        <v>2.5</v>
      </c>
      <c r="F390" s="118">
        <v>1.6</v>
      </c>
      <c r="G390" s="118">
        <v>0</v>
      </c>
      <c r="H390" s="118">
        <v>0</v>
      </c>
      <c r="I390" s="118">
        <v>2.5</v>
      </c>
      <c r="J390" s="118">
        <v>1.6</v>
      </c>
      <c r="K390" s="118">
        <v>0</v>
      </c>
      <c r="L390" s="118">
        <v>0</v>
      </c>
      <c r="M390" s="7" t="s">
        <v>375</v>
      </c>
    </row>
    <row r="391" spans="1:13" s="5" customFormat="1" ht="96" customHeight="1">
      <c r="A391" s="207"/>
      <c r="B391" s="207"/>
      <c r="C391" s="207"/>
      <c r="D391" s="73">
        <v>2014</v>
      </c>
      <c r="E391" s="74">
        <v>2.5</v>
      </c>
      <c r="F391" s="119">
        <v>2.5</v>
      </c>
      <c r="G391" s="119">
        <v>0</v>
      </c>
      <c r="H391" s="119">
        <v>0</v>
      </c>
      <c r="I391" s="119">
        <v>2.5</v>
      </c>
      <c r="J391" s="119">
        <v>2.5</v>
      </c>
      <c r="K391" s="119">
        <v>0</v>
      </c>
      <c r="L391" s="119">
        <v>0</v>
      </c>
      <c r="M391" s="120" t="s">
        <v>544</v>
      </c>
    </row>
    <row r="392" spans="1:13" s="5" customFormat="1" ht="92.25" customHeight="1">
      <c r="A392" s="206"/>
      <c r="B392" s="206"/>
      <c r="C392" s="206"/>
      <c r="D392" s="14">
        <v>2015</v>
      </c>
      <c r="E392" s="13">
        <v>2.5</v>
      </c>
      <c r="F392" s="116">
        <v>2.5</v>
      </c>
      <c r="G392" s="116">
        <v>0</v>
      </c>
      <c r="H392" s="116">
        <v>0</v>
      </c>
      <c r="I392" s="116">
        <v>2.5</v>
      </c>
      <c r="J392" s="116">
        <v>2.5</v>
      </c>
      <c r="K392" s="116">
        <v>0</v>
      </c>
      <c r="L392" s="116">
        <v>0</v>
      </c>
      <c r="M392" s="121" t="s">
        <v>711</v>
      </c>
    </row>
    <row r="393" spans="1:13" s="5" customFormat="1" ht="39" customHeight="1">
      <c r="A393" s="205" t="s">
        <v>150</v>
      </c>
      <c r="B393" s="205" t="s">
        <v>151</v>
      </c>
      <c r="C393" s="205" t="s">
        <v>21</v>
      </c>
      <c r="D393" s="14" t="s">
        <v>41</v>
      </c>
      <c r="E393" s="13">
        <f>E394+E395+E396</f>
        <v>24</v>
      </c>
      <c r="F393" s="13">
        <f t="shared" ref="F393:L393" si="143">F394+F395+F396</f>
        <v>13.9</v>
      </c>
      <c r="G393" s="13">
        <f t="shared" si="143"/>
        <v>0</v>
      </c>
      <c r="H393" s="13">
        <f t="shared" si="143"/>
        <v>0</v>
      </c>
      <c r="I393" s="13">
        <f t="shared" si="143"/>
        <v>24</v>
      </c>
      <c r="J393" s="13">
        <f t="shared" si="143"/>
        <v>13.9</v>
      </c>
      <c r="K393" s="13">
        <f t="shared" si="143"/>
        <v>0</v>
      </c>
      <c r="L393" s="13">
        <f t="shared" si="143"/>
        <v>0</v>
      </c>
      <c r="M393" s="7"/>
    </row>
    <row r="394" spans="1:13" s="5" customFormat="1" ht="95.25" customHeight="1">
      <c r="A394" s="207"/>
      <c r="B394" s="207"/>
      <c r="C394" s="207"/>
      <c r="D394" s="14">
        <v>2013</v>
      </c>
      <c r="E394" s="13">
        <v>7</v>
      </c>
      <c r="F394" s="118">
        <v>6.9</v>
      </c>
      <c r="G394" s="118">
        <v>0</v>
      </c>
      <c r="H394" s="118">
        <v>0</v>
      </c>
      <c r="I394" s="118">
        <v>7</v>
      </c>
      <c r="J394" s="118">
        <v>6.9</v>
      </c>
      <c r="K394" s="118">
        <v>0</v>
      </c>
      <c r="L394" s="118">
        <v>0</v>
      </c>
      <c r="M394" s="7" t="s">
        <v>376</v>
      </c>
    </row>
    <row r="395" spans="1:13" s="5" customFormat="1" ht="72.75" customHeight="1">
      <c r="A395" s="207"/>
      <c r="B395" s="207"/>
      <c r="C395" s="207"/>
      <c r="D395" s="73">
        <v>2014</v>
      </c>
      <c r="E395" s="74">
        <v>8</v>
      </c>
      <c r="F395" s="119">
        <v>7</v>
      </c>
      <c r="G395" s="119">
        <v>0</v>
      </c>
      <c r="H395" s="119">
        <v>0</v>
      </c>
      <c r="I395" s="119">
        <v>8</v>
      </c>
      <c r="J395" s="119">
        <v>7</v>
      </c>
      <c r="K395" s="119">
        <v>0</v>
      </c>
      <c r="L395" s="119">
        <v>0</v>
      </c>
      <c r="M395" s="122" t="s">
        <v>545</v>
      </c>
    </row>
    <row r="396" spans="1:13" s="5" customFormat="1" ht="94.5" customHeight="1">
      <c r="A396" s="206"/>
      <c r="B396" s="206"/>
      <c r="C396" s="206"/>
      <c r="D396" s="14">
        <v>2015</v>
      </c>
      <c r="E396" s="14">
        <v>9</v>
      </c>
      <c r="F396" s="14">
        <v>0</v>
      </c>
      <c r="G396" s="14">
        <v>0</v>
      </c>
      <c r="H396" s="14">
        <v>0</v>
      </c>
      <c r="I396" s="14">
        <v>9</v>
      </c>
      <c r="J396" s="14">
        <v>0</v>
      </c>
      <c r="K396" s="14">
        <v>0</v>
      </c>
      <c r="L396" s="14">
        <v>0</v>
      </c>
      <c r="M396" s="123" t="s">
        <v>741</v>
      </c>
    </row>
    <row r="397" spans="1:13" s="5" customFormat="1" ht="45.75" customHeight="1">
      <c r="A397" s="205" t="s">
        <v>152</v>
      </c>
      <c r="B397" s="205" t="s">
        <v>153</v>
      </c>
      <c r="C397" s="205" t="s">
        <v>21</v>
      </c>
      <c r="D397" s="14" t="s">
        <v>520</v>
      </c>
      <c r="E397" s="13">
        <f>E398+E399+E400</f>
        <v>48</v>
      </c>
      <c r="F397" s="13">
        <f t="shared" ref="F397:L397" si="144">F398+F399+F400</f>
        <v>24.8</v>
      </c>
      <c r="G397" s="13">
        <f t="shared" si="144"/>
        <v>0</v>
      </c>
      <c r="H397" s="13">
        <f t="shared" si="144"/>
        <v>0</v>
      </c>
      <c r="I397" s="13">
        <f t="shared" si="144"/>
        <v>24</v>
      </c>
      <c r="J397" s="13">
        <f t="shared" si="144"/>
        <v>24.8</v>
      </c>
      <c r="K397" s="13">
        <f t="shared" si="144"/>
        <v>24</v>
      </c>
      <c r="L397" s="13">
        <f t="shared" si="144"/>
        <v>0</v>
      </c>
      <c r="M397" s="8"/>
    </row>
    <row r="398" spans="1:13" s="5" customFormat="1" ht="232.5" customHeight="1">
      <c r="A398" s="207"/>
      <c r="B398" s="207"/>
      <c r="C398" s="207"/>
      <c r="D398" s="14">
        <v>2013</v>
      </c>
      <c r="E398" s="13">
        <v>14</v>
      </c>
      <c r="F398" s="118">
        <v>6.8</v>
      </c>
      <c r="G398" s="118">
        <v>0</v>
      </c>
      <c r="H398" s="118">
        <v>0</v>
      </c>
      <c r="I398" s="118">
        <v>7</v>
      </c>
      <c r="J398" s="118">
        <v>6.8</v>
      </c>
      <c r="K398" s="118">
        <v>7</v>
      </c>
      <c r="L398" s="118">
        <v>0</v>
      </c>
      <c r="M398" s="8" t="s">
        <v>377</v>
      </c>
    </row>
    <row r="399" spans="1:13" s="5" customFormat="1" ht="172.5" customHeight="1">
      <c r="A399" s="207"/>
      <c r="B399" s="207"/>
      <c r="C399" s="207"/>
      <c r="D399" s="73">
        <v>2014</v>
      </c>
      <c r="E399" s="74">
        <v>16</v>
      </c>
      <c r="F399" s="119">
        <v>0</v>
      </c>
      <c r="G399" s="119">
        <v>0</v>
      </c>
      <c r="H399" s="119">
        <v>0</v>
      </c>
      <c r="I399" s="119">
        <v>8</v>
      </c>
      <c r="J399" s="119">
        <v>0</v>
      </c>
      <c r="K399" s="119">
        <v>8</v>
      </c>
      <c r="L399" s="119"/>
      <c r="M399" s="124" t="s">
        <v>735</v>
      </c>
    </row>
    <row r="400" spans="1:13" s="5" customFormat="1" ht="129" customHeight="1">
      <c r="A400" s="206"/>
      <c r="B400" s="206"/>
      <c r="C400" s="206"/>
      <c r="D400" s="14">
        <v>2015</v>
      </c>
      <c r="E400" s="13">
        <v>18</v>
      </c>
      <c r="F400" s="116">
        <v>18</v>
      </c>
      <c r="G400" s="116">
        <v>0</v>
      </c>
      <c r="H400" s="116">
        <v>0</v>
      </c>
      <c r="I400" s="116">
        <v>9</v>
      </c>
      <c r="J400" s="116">
        <v>18</v>
      </c>
      <c r="K400" s="116">
        <v>9</v>
      </c>
      <c r="L400" s="116">
        <v>0</v>
      </c>
      <c r="M400" s="125" t="s">
        <v>742</v>
      </c>
    </row>
    <row r="401" spans="1:13" s="5" customFormat="1" ht="39" customHeight="1">
      <c r="A401" s="205" t="s">
        <v>154</v>
      </c>
      <c r="B401" s="205" t="s">
        <v>155</v>
      </c>
      <c r="C401" s="205" t="s">
        <v>21</v>
      </c>
      <c r="D401" s="14" t="s">
        <v>41</v>
      </c>
      <c r="E401" s="13">
        <f>E402+E403+E404</f>
        <v>33</v>
      </c>
      <c r="F401" s="13">
        <f t="shared" ref="F401:L401" si="145">F402+F403+F404</f>
        <v>25</v>
      </c>
      <c r="G401" s="13">
        <f t="shared" si="145"/>
        <v>0</v>
      </c>
      <c r="H401" s="13">
        <f t="shared" si="145"/>
        <v>0</v>
      </c>
      <c r="I401" s="13">
        <f t="shared" si="145"/>
        <v>27</v>
      </c>
      <c r="J401" s="13">
        <f t="shared" si="145"/>
        <v>25</v>
      </c>
      <c r="K401" s="13">
        <f t="shared" si="145"/>
        <v>6</v>
      </c>
      <c r="L401" s="13">
        <f t="shared" si="145"/>
        <v>0</v>
      </c>
      <c r="M401" s="7"/>
    </row>
    <row r="402" spans="1:13" s="5" customFormat="1" ht="105" customHeight="1">
      <c r="A402" s="207"/>
      <c r="B402" s="207"/>
      <c r="C402" s="207"/>
      <c r="D402" s="14">
        <v>2013</v>
      </c>
      <c r="E402" s="13">
        <v>10</v>
      </c>
      <c r="F402" s="118">
        <v>4</v>
      </c>
      <c r="G402" s="118">
        <v>0</v>
      </c>
      <c r="H402" s="118">
        <v>0</v>
      </c>
      <c r="I402" s="118">
        <v>8</v>
      </c>
      <c r="J402" s="118">
        <v>4</v>
      </c>
      <c r="K402" s="118">
        <v>2</v>
      </c>
      <c r="L402" s="118">
        <v>0</v>
      </c>
      <c r="M402" s="7" t="s">
        <v>378</v>
      </c>
    </row>
    <row r="403" spans="1:13" s="5" customFormat="1" ht="117.75" customHeight="1">
      <c r="A403" s="207"/>
      <c r="B403" s="207"/>
      <c r="C403" s="207"/>
      <c r="D403" s="14">
        <v>2014</v>
      </c>
      <c r="E403" s="74">
        <v>11</v>
      </c>
      <c r="F403" s="119">
        <v>9</v>
      </c>
      <c r="G403" s="119">
        <v>0</v>
      </c>
      <c r="H403" s="119">
        <v>0</v>
      </c>
      <c r="I403" s="119">
        <v>9</v>
      </c>
      <c r="J403" s="119">
        <v>9</v>
      </c>
      <c r="K403" s="119">
        <v>2</v>
      </c>
      <c r="L403" s="119">
        <v>0</v>
      </c>
      <c r="M403" s="7" t="s">
        <v>580</v>
      </c>
    </row>
    <row r="404" spans="1:13" s="5" customFormat="1" ht="161.25" customHeight="1">
      <c r="A404" s="206"/>
      <c r="B404" s="206"/>
      <c r="C404" s="206"/>
      <c r="D404" s="14">
        <v>2015</v>
      </c>
      <c r="E404" s="13">
        <v>12</v>
      </c>
      <c r="F404" s="116">
        <v>12</v>
      </c>
      <c r="G404" s="116">
        <v>0</v>
      </c>
      <c r="H404" s="116">
        <v>0</v>
      </c>
      <c r="I404" s="116">
        <v>10</v>
      </c>
      <c r="J404" s="116">
        <v>12</v>
      </c>
      <c r="K404" s="116">
        <v>2</v>
      </c>
      <c r="L404" s="116">
        <v>0</v>
      </c>
      <c r="M404" s="125" t="s">
        <v>743</v>
      </c>
    </row>
    <row r="405" spans="1:13" s="5" customFormat="1" ht="46.5" customHeight="1">
      <c r="A405" s="205" t="s">
        <v>156</v>
      </c>
      <c r="B405" s="205" t="s">
        <v>157</v>
      </c>
      <c r="C405" s="205" t="s">
        <v>21</v>
      </c>
      <c r="D405" s="14" t="s">
        <v>41</v>
      </c>
      <c r="E405" s="13">
        <f>E406+E407+E408</f>
        <v>16</v>
      </c>
      <c r="F405" s="13">
        <f t="shared" ref="F405:L405" si="146">F406+F407+F408</f>
        <v>0</v>
      </c>
      <c r="G405" s="13">
        <f t="shared" si="146"/>
        <v>0</v>
      </c>
      <c r="H405" s="13">
        <f t="shared" si="146"/>
        <v>0</v>
      </c>
      <c r="I405" s="13">
        <f t="shared" si="146"/>
        <v>11.5</v>
      </c>
      <c r="J405" s="13">
        <f t="shared" si="146"/>
        <v>0</v>
      </c>
      <c r="K405" s="13">
        <f t="shared" si="146"/>
        <v>4.5</v>
      </c>
      <c r="L405" s="13">
        <f t="shared" si="146"/>
        <v>0</v>
      </c>
      <c r="M405" s="7"/>
    </row>
    <row r="406" spans="1:13" s="5" customFormat="1" ht="96.75" customHeight="1">
      <c r="A406" s="207"/>
      <c r="B406" s="207"/>
      <c r="C406" s="207"/>
      <c r="D406" s="14">
        <v>2013</v>
      </c>
      <c r="E406" s="13">
        <v>4</v>
      </c>
      <c r="F406" s="118">
        <v>0</v>
      </c>
      <c r="G406" s="118">
        <v>0</v>
      </c>
      <c r="H406" s="118">
        <v>0</v>
      </c>
      <c r="I406" s="118">
        <v>3</v>
      </c>
      <c r="J406" s="118">
        <v>0</v>
      </c>
      <c r="K406" s="118">
        <v>1</v>
      </c>
      <c r="L406" s="118">
        <v>0</v>
      </c>
      <c r="M406" s="7" t="s">
        <v>379</v>
      </c>
    </row>
    <row r="407" spans="1:13" s="5" customFormat="1" ht="68.25" customHeight="1">
      <c r="A407" s="207"/>
      <c r="B407" s="207"/>
      <c r="C407" s="207"/>
      <c r="D407" s="14">
        <v>2014</v>
      </c>
      <c r="E407" s="13">
        <v>5.5</v>
      </c>
      <c r="F407" s="119">
        <v>0</v>
      </c>
      <c r="G407" s="119">
        <v>0</v>
      </c>
      <c r="H407" s="119">
        <v>0</v>
      </c>
      <c r="I407" s="119">
        <v>4</v>
      </c>
      <c r="J407" s="119">
        <v>0</v>
      </c>
      <c r="K407" s="119">
        <v>1.5</v>
      </c>
      <c r="L407" s="119">
        <v>0</v>
      </c>
      <c r="M407" s="126" t="s">
        <v>736</v>
      </c>
    </row>
    <row r="408" spans="1:13" s="5" customFormat="1" ht="75.75" customHeight="1">
      <c r="A408" s="206"/>
      <c r="B408" s="206"/>
      <c r="C408" s="206"/>
      <c r="D408" s="14">
        <v>2015</v>
      </c>
      <c r="E408" s="13">
        <v>6.5</v>
      </c>
      <c r="F408" s="116">
        <v>0</v>
      </c>
      <c r="G408" s="116">
        <v>0</v>
      </c>
      <c r="H408" s="116">
        <v>0</v>
      </c>
      <c r="I408" s="116">
        <v>4.5</v>
      </c>
      <c r="J408" s="116">
        <v>0</v>
      </c>
      <c r="K408" s="116">
        <v>2</v>
      </c>
      <c r="L408" s="116">
        <v>0</v>
      </c>
      <c r="M408" s="127" t="s">
        <v>712</v>
      </c>
    </row>
    <row r="409" spans="1:13" s="5" customFormat="1" ht="39" customHeight="1">
      <c r="A409" s="205" t="s">
        <v>158</v>
      </c>
      <c r="B409" s="205" t="s">
        <v>159</v>
      </c>
      <c r="C409" s="205" t="s">
        <v>21</v>
      </c>
      <c r="D409" s="14" t="s">
        <v>41</v>
      </c>
      <c r="E409" s="13">
        <f>E410+E411+E412</f>
        <v>55</v>
      </c>
      <c r="F409" s="13">
        <f t="shared" ref="F409:L409" si="147">F410+F411+F412</f>
        <v>46.2</v>
      </c>
      <c r="G409" s="13">
        <f t="shared" si="147"/>
        <v>0</v>
      </c>
      <c r="H409" s="13">
        <f t="shared" si="147"/>
        <v>0</v>
      </c>
      <c r="I409" s="13">
        <f t="shared" si="147"/>
        <v>40</v>
      </c>
      <c r="J409" s="13">
        <f t="shared" si="147"/>
        <v>46.2</v>
      </c>
      <c r="K409" s="13">
        <f t="shared" si="147"/>
        <v>15</v>
      </c>
      <c r="L409" s="13">
        <f t="shared" si="147"/>
        <v>0</v>
      </c>
      <c r="M409" s="7"/>
    </row>
    <row r="410" spans="1:13" s="5" customFormat="1" ht="155.25" customHeight="1">
      <c r="A410" s="207"/>
      <c r="B410" s="207"/>
      <c r="C410" s="207"/>
      <c r="D410" s="14">
        <v>2013</v>
      </c>
      <c r="E410" s="13">
        <v>15</v>
      </c>
      <c r="F410" s="118">
        <v>15</v>
      </c>
      <c r="G410" s="118">
        <v>0</v>
      </c>
      <c r="H410" s="118">
        <v>0</v>
      </c>
      <c r="I410" s="118">
        <v>10</v>
      </c>
      <c r="J410" s="118">
        <v>15</v>
      </c>
      <c r="K410" s="118">
        <v>5</v>
      </c>
      <c r="L410" s="118">
        <v>0</v>
      </c>
      <c r="M410" s="7" t="s">
        <v>380</v>
      </c>
    </row>
    <row r="411" spans="1:13" s="5" customFormat="1" ht="176.25" customHeight="1">
      <c r="A411" s="207"/>
      <c r="B411" s="207"/>
      <c r="C411" s="207"/>
      <c r="D411" s="14">
        <v>2014</v>
      </c>
      <c r="E411" s="13">
        <v>20</v>
      </c>
      <c r="F411" s="119">
        <v>25</v>
      </c>
      <c r="G411" s="119">
        <v>0</v>
      </c>
      <c r="H411" s="119">
        <v>0</v>
      </c>
      <c r="I411" s="119">
        <v>15</v>
      </c>
      <c r="J411" s="119">
        <v>25</v>
      </c>
      <c r="K411" s="119">
        <v>5</v>
      </c>
      <c r="L411" s="119">
        <v>0</v>
      </c>
      <c r="M411" s="126" t="s">
        <v>581</v>
      </c>
    </row>
    <row r="412" spans="1:13" s="5" customFormat="1" ht="57.75" customHeight="1">
      <c r="A412" s="206"/>
      <c r="B412" s="206"/>
      <c r="C412" s="206"/>
      <c r="D412" s="14">
        <v>2015</v>
      </c>
      <c r="E412" s="13">
        <v>20</v>
      </c>
      <c r="F412" s="116">
        <v>6.2</v>
      </c>
      <c r="G412" s="116">
        <v>0</v>
      </c>
      <c r="H412" s="116">
        <v>0</v>
      </c>
      <c r="I412" s="116">
        <v>15</v>
      </c>
      <c r="J412" s="116">
        <v>6.2</v>
      </c>
      <c r="K412" s="116">
        <v>5</v>
      </c>
      <c r="L412" s="116">
        <v>0</v>
      </c>
      <c r="M412" s="128" t="s">
        <v>744</v>
      </c>
    </row>
    <row r="413" spans="1:13" s="5" customFormat="1" ht="45" customHeight="1">
      <c r="A413" s="205" t="s">
        <v>160</v>
      </c>
      <c r="B413" s="205" t="s">
        <v>161</v>
      </c>
      <c r="C413" s="205" t="s">
        <v>21</v>
      </c>
      <c r="D413" s="14" t="s">
        <v>41</v>
      </c>
      <c r="E413" s="13">
        <f>E414+E415+E416</f>
        <v>33</v>
      </c>
      <c r="F413" s="13">
        <f t="shared" ref="F413:L413" si="148">F414+F415</f>
        <v>21.1</v>
      </c>
      <c r="G413" s="13">
        <f t="shared" si="148"/>
        <v>0</v>
      </c>
      <c r="H413" s="13">
        <f t="shared" si="148"/>
        <v>0</v>
      </c>
      <c r="I413" s="13">
        <f t="shared" si="148"/>
        <v>21</v>
      </c>
      <c r="J413" s="13">
        <f t="shared" si="148"/>
        <v>21.1</v>
      </c>
      <c r="K413" s="13">
        <f t="shared" si="148"/>
        <v>0</v>
      </c>
      <c r="L413" s="13">
        <f t="shared" si="148"/>
        <v>0</v>
      </c>
      <c r="M413" s="7"/>
    </row>
    <row r="414" spans="1:13" s="5" customFormat="1" ht="81" customHeight="1">
      <c r="A414" s="207"/>
      <c r="B414" s="207"/>
      <c r="C414" s="207"/>
      <c r="D414" s="14">
        <v>2013</v>
      </c>
      <c r="E414" s="13">
        <v>10</v>
      </c>
      <c r="F414" s="118">
        <v>10</v>
      </c>
      <c r="G414" s="118">
        <v>0</v>
      </c>
      <c r="H414" s="118">
        <v>0</v>
      </c>
      <c r="I414" s="118">
        <v>10</v>
      </c>
      <c r="J414" s="118">
        <v>10</v>
      </c>
      <c r="K414" s="118">
        <v>0</v>
      </c>
      <c r="L414" s="118">
        <v>0</v>
      </c>
      <c r="M414" s="7" t="s">
        <v>381</v>
      </c>
    </row>
    <row r="415" spans="1:13" s="5" customFormat="1" ht="82.5" customHeight="1">
      <c r="A415" s="207"/>
      <c r="B415" s="207"/>
      <c r="C415" s="207"/>
      <c r="D415" s="14">
        <v>2014</v>
      </c>
      <c r="E415" s="13">
        <v>11</v>
      </c>
      <c r="F415" s="119">
        <v>11.1</v>
      </c>
      <c r="G415" s="119">
        <v>0</v>
      </c>
      <c r="H415" s="119">
        <v>0</v>
      </c>
      <c r="I415" s="119">
        <v>11</v>
      </c>
      <c r="J415" s="119">
        <v>11.1</v>
      </c>
      <c r="K415" s="119">
        <v>0</v>
      </c>
      <c r="L415" s="119">
        <v>0</v>
      </c>
      <c r="M415" s="30" t="s">
        <v>526</v>
      </c>
    </row>
    <row r="416" spans="1:13" s="5" customFormat="1" ht="95.25" customHeight="1">
      <c r="A416" s="206"/>
      <c r="B416" s="206"/>
      <c r="C416" s="206"/>
      <c r="D416" s="14">
        <v>2015</v>
      </c>
      <c r="E416" s="13">
        <v>12</v>
      </c>
      <c r="F416" s="116">
        <v>12</v>
      </c>
      <c r="G416" s="116">
        <v>0</v>
      </c>
      <c r="H416" s="116">
        <v>0</v>
      </c>
      <c r="I416" s="116">
        <v>12</v>
      </c>
      <c r="J416" s="116">
        <v>12</v>
      </c>
      <c r="K416" s="116">
        <v>0</v>
      </c>
      <c r="L416" s="116">
        <v>0</v>
      </c>
      <c r="M416" s="129" t="s">
        <v>738</v>
      </c>
    </row>
    <row r="417" spans="1:13" s="5" customFormat="1" ht="51" customHeight="1">
      <c r="A417" s="205" t="s">
        <v>162</v>
      </c>
      <c r="B417" s="205" t="s">
        <v>163</v>
      </c>
      <c r="C417" s="205" t="s">
        <v>21</v>
      </c>
      <c r="D417" s="14" t="s">
        <v>41</v>
      </c>
      <c r="E417" s="13">
        <f>E418+E419+E420</f>
        <v>3</v>
      </c>
      <c r="F417" s="13">
        <f t="shared" ref="F417:L417" si="149">F418+F419+F420</f>
        <v>3.2</v>
      </c>
      <c r="G417" s="13">
        <f t="shared" si="149"/>
        <v>0</v>
      </c>
      <c r="H417" s="13">
        <f t="shared" si="149"/>
        <v>0</v>
      </c>
      <c r="I417" s="13">
        <f t="shared" si="149"/>
        <v>3</v>
      </c>
      <c r="J417" s="13">
        <f t="shared" si="149"/>
        <v>3.2</v>
      </c>
      <c r="K417" s="13">
        <f t="shared" si="149"/>
        <v>0</v>
      </c>
      <c r="L417" s="13">
        <f t="shared" si="149"/>
        <v>0</v>
      </c>
      <c r="M417" s="7"/>
    </row>
    <row r="418" spans="1:13" s="5" customFormat="1" ht="52.5" customHeight="1">
      <c r="A418" s="207"/>
      <c r="B418" s="207"/>
      <c r="C418" s="207"/>
      <c r="D418" s="14">
        <v>2013</v>
      </c>
      <c r="E418" s="13">
        <v>1</v>
      </c>
      <c r="F418" s="130">
        <v>1</v>
      </c>
      <c r="G418" s="130">
        <v>0</v>
      </c>
      <c r="H418" s="130">
        <v>0</v>
      </c>
      <c r="I418" s="130">
        <v>1</v>
      </c>
      <c r="J418" s="130">
        <v>1</v>
      </c>
      <c r="K418" s="130">
        <v>0</v>
      </c>
      <c r="L418" s="130">
        <v>0</v>
      </c>
      <c r="M418" s="7" t="s">
        <v>382</v>
      </c>
    </row>
    <row r="419" spans="1:13" s="5" customFormat="1" ht="129" customHeight="1">
      <c r="A419" s="207"/>
      <c r="B419" s="207"/>
      <c r="C419" s="207"/>
      <c r="D419" s="14">
        <v>2014</v>
      </c>
      <c r="E419" s="13">
        <v>1</v>
      </c>
      <c r="F419" s="130">
        <v>1.2</v>
      </c>
      <c r="G419" s="130">
        <v>0</v>
      </c>
      <c r="H419" s="130">
        <v>0</v>
      </c>
      <c r="I419" s="130">
        <v>1</v>
      </c>
      <c r="J419" s="130">
        <v>1.2</v>
      </c>
      <c r="K419" s="130">
        <v>0</v>
      </c>
      <c r="L419" s="130">
        <v>0</v>
      </c>
      <c r="M419" s="7" t="s">
        <v>527</v>
      </c>
    </row>
    <row r="420" spans="1:13" s="5" customFormat="1" ht="92.25" customHeight="1">
      <c r="A420" s="206"/>
      <c r="B420" s="206"/>
      <c r="C420" s="206"/>
      <c r="D420" s="14">
        <v>2015</v>
      </c>
      <c r="E420" s="13">
        <v>1</v>
      </c>
      <c r="F420" s="130">
        <v>1</v>
      </c>
      <c r="G420" s="130">
        <v>0</v>
      </c>
      <c r="H420" s="130">
        <v>0</v>
      </c>
      <c r="I420" s="130">
        <v>1</v>
      </c>
      <c r="J420" s="130">
        <v>1</v>
      </c>
      <c r="K420" s="130">
        <v>0</v>
      </c>
      <c r="L420" s="130">
        <v>0</v>
      </c>
      <c r="M420" s="129" t="s">
        <v>739</v>
      </c>
    </row>
    <row r="421" spans="1:13" s="5" customFormat="1" ht="45.75" customHeight="1">
      <c r="A421" s="214" t="s">
        <v>164</v>
      </c>
      <c r="B421" s="205" t="s">
        <v>165</v>
      </c>
      <c r="C421" s="205" t="s">
        <v>24</v>
      </c>
      <c r="D421" s="14" t="s">
        <v>457</v>
      </c>
      <c r="E421" s="13">
        <f>E422+E423+E424+E425</f>
        <v>500</v>
      </c>
      <c r="F421" s="13">
        <f t="shared" ref="F421:L421" si="150">F422+F423+F424+F425</f>
        <v>123.7</v>
      </c>
      <c r="G421" s="13">
        <f t="shared" si="150"/>
        <v>0</v>
      </c>
      <c r="H421" s="13">
        <f t="shared" si="150"/>
        <v>0</v>
      </c>
      <c r="I421" s="13">
        <f t="shared" si="150"/>
        <v>500</v>
      </c>
      <c r="J421" s="13">
        <f t="shared" si="150"/>
        <v>123.7</v>
      </c>
      <c r="K421" s="13">
        <f t="shared" si="150"/>
        <v>0</v>
      </c>
      <c r="L421" s="13">
        <f t="shared" si="150"/>
        <v>0</v>
      </c>
      <c r="M421" s="7"/>
    </row>
    <row r="422" spans="1:13" s="5" customFormat="1" ht="41.25" customHeight="1">
      <c r="A422" s="215"/>
      <c r="B422" s="207"/>
      <c r="C422" s="207"/>
      <c r="D422" s="14">
        <v>2013</v>
      </c>
      <c r="E422" s="13">
        <v>110</v>
      </c>
      <c r="F422" s="13">
        <v>123.7</v>
      </c>
      <c r="G422" s="13">
        <v>0</v>
      </c>
      <c r="H422" s="13">
        <v>0</v>
      </c>
      <c r="I422" s="13">
        <v>110</v>
      </c>
      <c r="J422" s="13">
        <v>123.7</v>
      </c>
      <c r="K422" s="13">
        <v>0</v>
      </c>
      <c r="L422" s="13">
        <v>0</v>
      </c>
      <c r="M422" s="7"/>
    </row>
    <row r="423" spans="1:13" s="5" customFormat="1" ht="40.5" customHeight="1">
      <c r="A423" s="215"/>
      <c r="B423" s="207"/>
      <c r="C423" s="207"/>
      <c r="D423" s="14">
        <v>2014</v>
      </c>
      <c r="E423" s="13">
        <f>E427</f>
        <v>120</v>
      </c>
      <c r="F423" s="13">
        <f t="shared" ref="F423:L423" si="151">F427</f>
        <v>0</v>
      </c>
      <c r="G423" s="13">
        <f t="shared" si="151"/>
        <v>0</v>
      </c>
      <c r="H423" s="13">
        <f t="shared" si="151"/>
        <v>0</v>
      </c>
      <c r="I423" s="13">
        <f t="shared" si="151"/>
        <v>120</v>
      </c>
      <c r="J423" s="13">
        <f t="shared" si="151"/>
        <v>0</v>
      </c>
      <c r="K423" s="13">
        <f t="shared" si="151"/>
        <v>0</v>
      </c>
      <c r="L423" s="13">
        <f t="shared" si="151"/>
        <v>0</v>
      </c>
      <c r="M423" s="7"/>
    </row>
    <row r="424" spans="1:13" s="5" customFormat="1" ht="49.5" customHeight="1">
      <c r="A424" s="215"/>
      <c r="B424" s="207"/>
      <c r="C424" s="207"/>
      <c r="D424" s="14">
        <v>2015</v>
      </c>
      <c r="E424" s="13">
        <f>E428</f>
        <v>130</v>
      </c>
      <c r="F424" s="13">
        <f t="shared" ref="F424:L424" si="152">F428</f>
        <v>0</v>
      </c>
      <c r="G424" s="13">
        <f t="shared" si="152"/>
        <v>0</v>
      </c>
      <c r="H424" s="13">
        <f t="shared" si="152"/>
        <v>0</v>
      </c>
      <c r="I424" s="13">
        <f t="shared" si="152"/>
        <v>130</v>
      </c>
      <c r="J424" s="13">
        <f t="shared" si="152"/>
        <v>0</v>
      </c>
      <c r="K424" s="13">
        <f t="shared" si="152"/>
        <v>0</v>
      </c>
      <c r="L424" s="13">
        <f t="shared" si="152"/>
        <v>0</v>
      </c>
      <c r="M424" s="7"/>
    </row>
    <row r="425" spans="1:13" s="5" customFormat="1" ht="49.5" customHeight="1">
      <c r="A425" s="216"/>
      <c r="B425" s="206"/>
      <c r="C425" s="206"/>
      <c r="D425" s="14">
        <v>2016</v>
      </c>
      <c r="E425" s="13">
        <f>E429</f>
        <v>140</v>
      </c>
      <c r="F425" s="13">
        <f t="shared" ref="F425:L425" si="153">F429</f>
        <v>0</v>
      </c>
      <c r="G425" s="13">
        <f t="shared" si="153"/>
        <v>0</v>
      </c>
      <c r="H425" s="13">
        <f t="shared" si="153"/>
        <v>0</v>
      </c>
      <c r="I425" s="13">
        <f t="shared" si="153"/>
        <v>140</v>
      </c>
      <c r="J425" s="13">
        <f t="shared" si="153"/>
        <v>0</v>
      </c>
      <c r="K425" s="13">
        <f t="shared" si="153"/>
        <v>0</v>
      </c>
      <c r="L425" s="13">
        <f t="shared" si="153"/>
        <v>0</v>
      </c>
      <c r="M425" s="7"/>
    </row>
    <row r="426" spans="1:13" s="5" customFormat="1" ht="353.25" customHeight="1">
      <c r="A426" s="21" t="s">
        <v>166</v>
      </c>
      <c r="B426" s="7" t="s">
        <v>167</v>
      </c>
      <c r="C426" s="7" t="s">
        <v>24</v>
      </c>
      <c r="D426" s="14">
        <v>2013</v>
      </c>
      <c r="E426" s="13">
        <v>110</v>
      </c>
      <c r="F426" s="13">
        <v>123.7</v>
      </c>
      <c r="G426" s="13">
        <v>0</v>
      </c>
      <c r="H426" s="13">
        <v>0</v>
      </c>
      <c r="I426" s="13">
        <v>110</v>
      </c>
      <c r="J426" s="13">
        <v>123.7</v>
      </c>
      <c r="K426" s="13">
        <v>0</v>
      </c>
      <c r="L426" s="13">
        <v>0</v>
      </c>
      <c r="M426" s="8" t="s">
        <v>344</v>
      </c>
    </row>
    <row r="427" spans="1:13" s="5" customFormat="1" ht="228.75" customHeight="1">
      <c r="A427" s="21" t="s">
        <v>821</v>
      </c>
      <c r="B427" s="21" t="s">
        <v>147</v>
      </c>
      <c r="C427" s="21" t="s">
        <v>24</v>
      </c>
      <c r="D427" s="14">
        <v>2014</v>
      </c>
      <c r="E427" s="13">
        <v>120</v>
      </c>
      <c r="F427" s="13">
        <v>0</v>
      </c>
      <c r="G427" s="13">
        <v>0</v>
      </c>
      <c r="H427" s="13">
        <v>0</v>
      </c>
      <c r="I427" s="13">
        <v>120</v>
      </c>
      <c r="J427" s="13">
        <v>0</v>
      </c>
      <c r="K427" s="13">
        <v>0</v>
      </c>
      <c r="L427" s="13">
        <v>0</v>
      </c>
      <c r="M427" s="110" t="s">
        <v>533</v>
      </c>
    </row>
    <row r="428" spans="1:13" s="5" customFormat="1" ht="91.5" customHeight="1">
      <c r="A428" s="12" t="s">
        <v>826</v>
      </c>
      <c r="B428" s="12" t="s">
        <v>675</v>
      </c>
      <c r="C428" s="12" t="s">
        <v>24</v>
      </c>
      <c r="D428" s="14">
        <v>2015</v>
      </c>
      <c r="E428" s="13">
        <v>130</v>
      </c>
      <c r="F428" s="13">
        <v>0</v>
      </c>
      <c r="G428" s="13">
        <v>0</v>
      </c>
      <c r="H428" s="13">
        <v>0</v>
      </c>
      <c r="I428" s="13">
        <v>130</v>
      </c>
      <c r="J428" s="13">
        <v>0</v>
      </c>
      <c r="K428" s="13">
        <v>0</v>
      </c>
      <c r="L428" s="131">
        <v>0</v>
      </c>
      <c r="M428" s="7" t="s">
        <v>782</v>
      </c>
    </row>
    <row r="429" spans="1:13" s="5" customFormat="1" ht="97.5" customHeight="1">
      <c r="A429" s="12" t="s">
        <v>825</v>
      </c>
      <c r="B429" s="12" t="s">
        <v>159</v>
      </c>
      <c r="C429" s="12" t="s">
        <v>24</v>
      </c>
      <c r="D429" s="14">
        <v>2016</v>
      </c>
      <c r="E429" s="13">
        <v>140</v>
      </c>
      <c r="F429" s="13">
        <v>0</v>
      </c>
      <c r="G429" s="13">
        <v>0</v>
      </c>
      <c r="H429" s="13">
        <v>0</v>
      </c>
      <c r="I429" s="13">
        <v>140</v>
      </c>
      <c r="J429" s="13">
        <v>0</v>
      </c>
      <c r="K429" s="13">
        <v>0</v>
      </c>
      <c r="L429" s="131">
        <v>0</v>
      </c>
      <c r="M429" s="7" t="s">
        <v>782</v>
      </c>
    </row>
    <row r="430" spans="1:13" s="5" customFormat="1" ht="52.5" customHeight="1">
      <c r="A430" s="214" t="s">
        <v>168</v>
      </c>
      <c r="B430" s="205" t="s">
        <v>169</v>
      </c>
      <c r="C430" s="205" t="s">
        <v>52</v>
      </c>
      <c r="D430" s="14" t="s">
        <v>41</v>
      </c>
      <c r="E430" s="13">
        <f>E431+E432+E433+E434</f>
        <v>370</v>
      </c>
      <c r="F430" s="13">
        <f t="shared" ref="F430:L430" si="154">F431+F432+F433+F434</f>
        <v>249.4</v>
      </c>
      <c r="G430" s="13">
        <f t="shared" si="154"/>
        <v>0</v>
      </c>
      <c r="H430" s="13">
        <f t="shared" si="154"/>
        <v>0</v>
      </c>
      <c r="I430" s="13">
        <f t="shared" si="154"/>
        <v>370</v>
      </c>
      <c r="J430" s="13">
        <f t="shared" si="154"/>
        <v>249.4</v>
      </c>
      <c r="K430" s="13">
        <f t="shared" si="154"/>
        <v>0</v>
      </c>
      <c r="L430" s="13">
        <f t="shared" si="154"/>
        <v>0</v>
      </c>
      <c r="M430" s="7"/>
    </row>
    <row r="431" spans="1:13" s="5" customFormat="1" ht="51" customHeight="1">
      <c r="A431" s="215"/>
      <c r="B431" s="207"/>
      <c r="C431" s="207"/>
      <c r="D431" s="14">
        <v>2013</v>
      </c>
      <c r="E431" s="13">
        <v>220</v>
      </c>
      <c r="F431" s="19">
        <v>228</v>
      </c>
      <c r="G431" s="19">
        <v>0</v>
      </c>
      <c r="H431" s="19">
        <v>0</v>
      </c>
      <c r="I431" s="19">
        <v>220</v>
      </c>
      <c r="J431" s="19">
        <v>228</v>
      </c>
      <c r="K431" s="19">
        <v>0</v>
      </c>
      <c r="L431" s="20">
        <v>0</v>
      </c>
      <c r="M431" s="7"/>
    </row>
    <row r="432" spans="1:13" s="5" customFormat="1" ht="45.75" customHeight="1">
      <c r="A432" s="215"/>
      <c r="B432" s="207"/>
      <c r="C432" s="207"/>
      <c r="D432" s="14">
        <v>2014</v>
      </c>
      <c r="E432" s="13">
        <f>E438</f>
        <v>50</v>
      </c>
      <c r="F432" s="13">
        <f t="shared" ref="F432:L432" si="155">F438</f>
        <v>0</v>
      </c>
      <c r="G432" s="13">
        <f t="shared" si="155"/>
        <v>0</v>
      </c>
      <c r="H432" s="13">
        <f t="shared" si="155"/>
        <v>0</v>
      </c>
      <c r="I432" s="13">
        <f t="shared" si="155"/>
        <v>50</v>
      </c>
      <c r="J432" s="13">
        <f t="shared" si="155"/>
        <v>0</v>
      </c>
      <c r="K432" s="13">
        <f t="shared" si="155"/>
        <v>0</v>
      </c>
      <c r="L432" s="131">
        <f t="shared" si="155"/>
        <v>0</v>
      </c>
      <c r="M432" s="7"/>
    </row>
    <row r="433" spans="1:13" s="5" customFormat="1" ht="45.75" customHeight="1">
      <c r="A433" s="215"/>
      <c r="B433" s="207"/>
      <c r="C433" s="207"/>
      <c r="D433" s="14">
        <v>2015</v>
      </c>
      <c r="E433" s="13">
        <f>E440</f>
        <v>50</v>
      </c>
      <c r="F433" s="13">
        <f t="shared" ref="F433:L433" si="156">F440</f>
        <v>11.4</v>
      </c>
      <c r="G433" s="13">
        <f t="shared" si="156"/>
        <v>0</v>
      </c>
      <c r="H433" s="13">
        <f t="shared" si="156"/>
        <v>0</v>
      </c>
      <c r="I433" s="13">
        <f t="shared" si="156"/>
        <v>50</v>
      </c>
      <c r="J433" s="13">
        <f t="shared" si="156"/>
        <v>11.4</v>
      </c>
      <c r="K433" s="13">
        <f t="shared" si="156"/>
        <v>0</v>
      </c>
      <c r="L433" s="13">
        <f t="shared" si="156"/>
        <v>0</v>
      </c>
      <c r="M433" s="7"/>
    </row>
    <row r="434" spans="1:13" s="5" customFormat="1" ht="45.75" customHeight="1">
      <c r="A434" s="216"/>
      <c r="B434" s="206"/>
      <c r="C434" s="206"/>
      <c r="D434" s="16">
        <v>2016</v>
      </c>
      <c r="E434" s="13">
        <f>E441</f>
        <v>50</v>
      </c>
      <c r="F434" s="13">
        <f t="shared" ref="F434:L434" si="157">F441</f>
        <v>10</v>
      </c>
      <c r="G434" s="13">
        <f t="shared" si="157"/>
        <v>0</v>
      </c>
      <c r="H434" s="13">
        <f t="shared" si="157"/>
        <v>0</v>
      </c>
      <c r="I434" s="13">
        <f t="shared" si="157"/>
        <v>50</v>
      </c>
      <c r="J434" s="13">
        <f t="shared" si="157"/>
        <v>10</v>
      </c>
      <c r="K434" s="13">
        <f t="shared" si="157"/>
        <v>0</v>
      </c>
      <c r="L434" s="13">
        <f t="shared" si="157"/>
        <v>0</v>
      </c>
      <c r="M434" s="177"/>
    </row>
    <row r="435" spans="1:13" s="5" customFormat="1" ht="283.5" customHeight="1">
      <c r="A435" s="21" t="s">
        <v>170</v>
      </c>
      <c r="B435" s="7" t="s">
        <v>171</v>
      </c>
      <c r="C435" s="7" t="s">
        <v>52</v>
      </c>
      <c r="D435" s="16">
        <v>2013</v>
      </c>
      <c r="E435" s="17">
        <v>200</v>
      </c>
      <c r="F435" s="19">
        <v>215</v>
      </c>
      <c r="G435" s="19">
        <v>0</v>
      </c>
      <c r="H435" s="19">
        <v>0</v>
      </c>
      <c r="I435" s="19">
        <v>200</v>
      </c>
      <c r="J435" s="19">
        <v>215</v>
      </c>
      <c r="K435" s="19">
        <v>0</v>
      </c>
      <c r="L435" s="20">
        <v>0</v>
      </c>
      <c r="M435" s="31" t="s">
        <v>589</v>
      </c>
    </row>
    <row r="436" spans="1:13" s="5" customFormat="1" ht="48.75" customHeight="1">
      <c r="A436" s="205" t="s">
        <v>172</v>
      </c>
      <c r="B436" s="205" t="s">
        <v>173</v>
      </c>
      <c r="C436" s="205" t="s">
        <v>52</v>
      </c>
      <c r="D436" s="14" t="s">
        <v>41</v>
      </c>
      <c r="E436" s="13">
        <f>E437+E438</f>
        <v>70</v>
      </c>
      <c r="F436" s="13">
        <f t="shared" ref="F436:L436" si="158">F437+F438</f>
        <v>13</v>
      </c>
      <c r="G436" s="13">
        <f t="shared" si="158"/>
        <v>0</v>
      </c>
      <c r="H436" s="13">
        <f t="shared" si="158"/>
        <v>0</v>
      </c>
      <c r="I436" s="13">
        <f t="shared" si="158"/>
        <v>70</v>
      </c>
      <c r="J436" s="13">
        <f t="shared" si="158"/>
        <v>13</v>
      </c>
      <c r="K436" s="13">
        <f t="shared" si="158"/>
        <v>0</v>
      </c>
      <c r="L436" s="131">
        <f t="shared" si="158"/>
        <v>0</v>
      </c>
      <c r="M436" s="7"/>
    </row>
    <row r="437" spans="1:13" s="5" customFormat="1" ht="48.75" customHeight="1">
      <c r="A437" s="207"/>
      <c r="B437" s="207"/>
      <c r="C437" s="207"/>
      <c r="D437" s="14">
        <v>2013</v>
      </c>
      <c r="E437" s="13">
        <v>20</v>
      </c>
      <c r="F437" s="132">
        <v>13</v>
      </c>
      <c r="G437" s="132">
        <v>0</v>
      </c>
      <c r="H437" s="132">
        <v>0</v>
      </c>
      <c r="I437" s="132">
        <v>20</v>
      </c>
      <c r="J437" s="132">
        <v>13</v>
      </c>
      <c r="K437" s="132">
        <v>0</v>
      </c>
      <c r="L437" s="132">
        <v>0</v>
      </c>
      <c r="M437" s="46"/>
    </row>
    <row r="438" spans="1:13" s="5" customFormat="1" ht="101.25" customHeight="1">
      <c r="A438" s="206"/>
      <c r="B438" s="206"/>
      <c r="C438" s="206"/>
      <c r="D438" s="14">
        <v>2014</v>
      </c>
      <c r="E438" s="13">
        <v>50</v>
      </c>
      <c r="F438" s="132">
        <v>0</v>
      </c>
      <c r="G438" s="132">
        <v>0</v>
      </c>
      <c r="H438" s="132">
        <v>0</v>
      </c>
      <c r="I438" s="132">
        <v>50</v>
      </c>
      <c r="J438" s="132">
        <v>0</v>
      </c>
      <c r="K438" s="132">
        <v>0</v>
      </c>
      <c r="L438" s="132">
        <v>0</v>
      </c>
      <c r="M438" s="133" t="s">
        <v>590</v>
      </c>
    </row>
    <row r="439" spans="1:13" s="5" customFormat="1" ht="52.5" customHeight="1">
      <c r="A439" s="205" t="s">
        <v>676</v>
      </c>
      <c r="B439" s="12" t="s">
        <v>677</v>
      </c>
      <c r="C439" s="12" t="s">
        <v>52</v>
      </c>
      <c r="D439" s="14" t="s">
        <v>457</v>
      </c>
      <c r="E439" s="13">
        <f>E440+E441</f>
        <v>100</v>
      </c>
      <c r="F439" s="13">
        <f t="shared" ref="F439:L439" si="159">F440+F441</f>
        <v>21.4</v>
      </c>
      <c r="G439" s="13">
        <f t="shared" si="159"/>
        <v>0</v>
      </c>
      <c r="H439" s="13">
        <f t="shared" si="159"/>
        <v>0</v>
      </c>
      <c r="I439" s="13">
        <f t="shared" si="159"/>
        <v>100</v>
      </c>
      <c r="J439" s="13">
        <f t="shared" si="159"/>
        <v>21.4</v>
      </c>
      <c r="K439" s="13">
        <f t="shared" si="159"/>
        <v>0</v>
      </c>
      <c r="L439" s="13">
        <f t="shared" si="159"/>
        <v>0</v>
      </c>
      <c r="M439" s="133"/>
    </row>
    <row r="440" spans="1:13" s="5" customFormat="1" ht="95.25" customHeight="1">
      <c r="A440" s="207"/>
      <c r="B440" s="62"/>
      <c r="C440" s="62"/>
      <c r="D440" s="14">
        <v>2015</v>
      </c>
      <c r="E440" s="13">
        <v>50</v>
      </c>
      <c r="F440" s="132">
        <v>11.4</v>
      </c>
      <c r="G440" s="132">
        <v>0</v>
      </c>
      <c r="H440" s="132">
        <v>0</v>
      </c>
      <c r="I440" s="132">
        <v>50</v>
      </c>
      <c r="J440" s="132">
        <v>11.4</v>
      </c>
      <c r="K440" s="132">
        <v>0</v>
      </c>
      <c r="L440" s="132">
        <v>0</v>
      </c>
      <c r="M440" s="7" t="s">
        <v>793</v>
      </c>
    </row>
    <row r="441" spans="1:13" s="5" customFormat="1" ht="120" customHeight="1">
      <c r="A441" s="206"/>
      <c r="B441" s="61"/>
      <c r="C441" s="61"/>
      <c r="D441" s="14">
        <v>2016</v>
      </c>
      <c r="E441" s="13">
        <v>50</v>
      </c>
      <c r="F441" s="132">
        <v>10</v>
      </c>
      <c r="G441" s="132">
        <v>0</v>
      </c>
      <c r="H441" s="132">
        <v>0</v>
      </c>
      <c r="I441" s="132">
        <v>50</v>
      </c>
      <c r="J441" s="132">
        <v>10</v>
      </c>
      <c r="K441" s="132">
        <v>0</v>
      </c>
      <c r="L441" s="132">
        <v>0</v>
      </c>
      <c r="M441" s="7" t="s">
        <v>873</v>
      </c>
    </row>
    <row r="442" spans="1:13" s="5" customFormat="1" ht="43.5" customHeight="1">
      <c r="A442" s="214" t="s">
        <v>174</v>
      </c>
      <c r="B442" s="205" t="s">
        <v>124</v>
      </c>
      <c r="C442" s="205" t="s">
        <v>51</v>
      </c>
      <c r="D442" s="14" t="s">
        <v>41</v>
      </c>
      <c r="E442" s="18">
        <f>E443+E444+E445</f>
        <v>5679.5</v>
      </c>
      <c r="F442" s="18">
        <f t="shared" ref="F442:L442" si="160">F443+F444+F445</f>
        <v>1686.4</v>
      </c>
      <c r="G442" s="18">
        <f t="shared" si="160"/>
        <v>0</v>
      </c>
      <c r="H442" s="18">
        <f t="shared" si="160"/>
        <v>0</v>
      </c>
      <c r="I442" s="18">
        <f t="shared" si="160"/>
        <v>5679.5</v>
      </c>
      <c r="J442" s="18">
        <f t="shared" si="160"/>
        <v>1686.4</v>
      </c>
      <c r="K442" s="18">
        <f t="shared" si="160"/>
        <v>0</v>
      </c>
      <c r="L442" s="18">
        <f t="shared" si="160"/>
        <v>0</v>
      </c>
      <c r="M442" s="7"/>
    </row>
    <row r="443" spans="1:13" s="5" customFormat="1" ht="51.75" customHeight="1">
      <c r="A443" s="215"/>
      <c r="B443" s="207"/>
      <c r="C443" s="207"/>
      <c r="D443" s="14">
        <v>2013</v>
      </c>
      <c r="E443" s="13">
        <v>2232.5</v>
      </c>
      <c r="F443" s="18">
        <v>523.1</v>
      </c>
      <c r="G443" s="18">
        <v>0</v>
      </c>
      <c r="H443" s="18">
        <v>0</v>
      </c>
      <c r="I443" s="18">
        <v>2232.5</v>
      </c>
      <c r="J443" s="18">
        <v>523.1</v>
      </c>
      <c r="K443" s="18">
        <v>0</v>
      </c>
      <c r="L443" s="18">
        <v>0</v>
      </c>
      <c r="M443" s="7"/>
    </row>
    <row r="444" spans="1:13" s="5" customFormat="1" ht="54" customHeight="1">
      <c r="A444" s="215"/>
      <c r="B444" s="207"/>
      <c r="C444" s="207"/>
      <c r="D444" s="14">
        <v>2014</v>
      </c>
      <c r="E444" s="18">
        <f>E448+E452+E456+E460+E464+E468+E472+E476</f>
        <v>1723.5</v>
      </c>
      <c r="F444" s="18">
        <f t="shared" ref="F444:L444" si="161">F448+F452+F456+F460+F464+F468+F472+F476</f>
        <v>625.70000000000005</v>
      </c>
      <c r="G444" s="18">
        <f t="shared" si="161"/>
        <v>0</v>
      </c>
      <c r="H444" s="18">
        <f t="shared" si="161"/>
        <v>0</v>
      </c>
      <c r="I444" s="18">
        <f t="shared" si="161"/>
        <v>1723.5</v>
      </c>
      <c r="J444" s="18">
        <f t="shared" si="161"/>
        <v>625.70000000000005</v>
      </c>
      <c r="K444" s="18">
        <f t="shared" si="161"/>
        <v>0</v>
      </c>
      <c r="L444" s="18">
        <f t="shared" si="161"/>
        <v>0</v>
      </c>
      <c r="M444" s="7"/>
    </row>
    <row r="445" spans="1:13" s="5" customFormat="1" ht="42" customHeight="1">
      <c r="A445" s="216"/>
      <c r="B445" s="206"/>
      <c r="C445" s="206"/>
      <c r="D445" s="14">
        <v>2015</v>
      </c>
      <c r="E445" s="18">
        <f>E449+E453+E457+E461+E465+E469+E473+E477</f>
        <v>1723.5</v>
      </c>
      <c r="F445" s="18">
        <f t="shared" ref="F445:L445" si="162">F449+F453+F457+F461+F465+F469+F473+F477</f>
        <v>537.6</v>
      </c>
      <c r="G445" s="18">
        <f t="shared" si="162"/>
        <v>0</v>
      </c>
      <c r="H445" s="18">
        <f t="shared" si="162"/>
        <v>0</v>
      </c>
      <c r="I445" s="18">
        <f t="shared" si="162"/>
        <v>1723.5</v>
      </c>
      <c r="J445" s="18">
        <f t="shared" si="162"/>
        <v>537.6</v>
      </c>
      <c r="K445" s="18">
        <f t="shared" si="162"/>
        <v>0</v>
      </c>
      <c r="L445" s="18">
        <f t="shared" si="162"/>
        <v>0</v>
      </c>
      <c r="M445" s="7"/>
    </row>
    <row r="446" spans="1:13" s="5" customFormat="1" ht="42" customHeight="1">
      <c r="A446" s="205" t="s">
        <v>175</v>
      </c>
      <c r="B446" s="205" t="s">
        <v>167</v>
      </c>
      <c r="C446" s="205" t="s">
        <v>51</v>
      </c>
      <c r="D446" s="14" t="s">
        <v>457</v>
      </c>
      <c r="E446" s="13">
        <f>E447+E448+E449</f>
        <v>240</v>
      </c>
      <c r="F446" s="13">
        <f t="shared" ref="F446:L446" si="163">F447+F448+F449</f>
        <v>80</v>
      </c>
      <c r="G446" s="13">
        <f t="shared" si="163"/>
        <v>0</v>
      </c>
      <c r="H446" s="13">
        <f t="shared" si="163"/>
        <v>0</v>
      </c>
      <c r="I446" s="13">
        <f t="shared" si="163"/>
        <v>240</v>
      </c>
      <c r="J446" s="13">
        <f t="shared" si="163"/>
        <v>80</v>
      </c>
      <c r="K446" s="13">
        <f t="shared" si="163"/>
        <v>0</v>
      </c>
      <c r="L446" s="13">
        <f t="shared" si="163"/>
        <v>0</v>
      </c>
      <c r="M446" s="7"/>
    </row>
    <row r="447" spans="1:13" s="5" customFormat="1" ht="151.5" customHeight="1">
      <c r="A447" s="207"/>
      <c r="B447" s="207"/>
      <c r="C447" s="207"/>
      <c r="D447" s="14">
        <v>2013</v>
      </c>
      <c r="E447" s="13">
        <v>80</v>
      </c>
      <c r="F447" s="13">
        <v>80</v>
      </c>
      <c r="G447" s="13">
        <v>0</v>
      </c>
      <c r="H447" s="13">
        <v>0</v>
      </c>
      <c r="I447" s="13">
        <v>80</v>
      </c>
      <c r="J447" s="13">
        <v>80</v>
      </c>
      <c r="K447" s="13">
        <v>0</v>
      </c>
      <c r="L447" s="13">
        <v>0</v>
      </c>
      <c r="M447" s="7" t="s">
        <v>304</v>
      </c>
    </row>
    <row r="448" spans="1:13" s="5" customFormat="1" ht="84.75" customHeight="1">
      <c r="A448" s="207"/>
      <c r="B448" s="207"/>
      <c r="C448" s="207"/>
      <c r="D448" s="14">
        <v>2014</v>
      </c>
      <c r="E448" s="13">
        <v>80</v>
      </c>
      <c r="F448" s="13">
        <v>0</v>
      </c>
      <c r="G448" s="13">
        <v>0</v>
      </c>
      <c r="H448" s="13">
        <v>0</v>
      </c>
      <c r="I448" s="13">
        <v>80</v>
      </c>
      <c r="J448" s="13">
        <v>0</v>
      </c>
      <c r="K448" s="13">
        <v>0</v>
      </c>
      <c r="L448" s="13">
        <v>0</v>
      </c>
      <c r="M448" s="107" t="s">
        <v>628</v>
      </c>
    </row>
    <row r="449" spans="1:13" s="5" customFormat="1" ht="46.5" customHeight="1">
      <c r="A449" s="206"/>
      <c r="B449" s="206"/>
      <c r="C449" s="206"/>
      <c r="D449" s="14">
        <v>2015</v>
      </c>
      <c r="E449" s="13">
        <v>80</v>
      </c>
      <c r="F449" s="13">
        <v>0</v>
      </c>
      <c r="G449" s="13">
        <v>0</v>
      </c>
      <c r="H449" s="13">
        <v>0</v>
      </c>
      <c r="I449" s="13">
        <v>80</v>
      </c>
      <c r="J449" s="13">
        <v>0</v>
      </c>
      <c r="K449" s="13">
        <v>0</v>
      </c>
      <c r="L449" s="13">
        <v>0</v>
      </c>
      <c r="M449" s="134" t="s">
        <v>628</v>
      </c>
    </row>
    <row r="450" spans="1:13" s="5" customFormat="1" ht="36.75" customHeight="1">
      <c r="A450" s="205" t="s">
        <v>176</v>
      </c>
      <c r="B450" s="205" t="s">
        <v>177</v>
      </c>
      <c r="C450" s="205" t="s">
        <v>51</v>
      </c>
      <c r="D450" s="14" t="s">
        <v>41</v>
      </c>
      <c r="E450" s="13">
        <f>E451+E452+E453</f>
        <v>90</v>
      </c>
      <c r="F450" s="13">
        <f t="shared" ref="F450:L450" si="164">F451+F452+F453</f>
        <v>80</v>
      </c>
      <c r="G450" s="13">
        <f t="shared" si="164"/>
        <v>0</v>
      </c>
      <c r="H450" s="13">
        <f t="shared" si="164"/>
        <v>0</v>
      </c>
      <c r="I450" s="13">
        <f t="shared" si="164"/>
        <v>90</v>
      </c>
      <c r="J450" s="13">
        <f t="shared" si="164"/>
        <v>80</v>
      </c>
      <c r="K450" s="13">
        <f t="shared" si="164"/>
        <v>0</v>
      </c>
      <c r="L450" s="13">
        <f t="shared" si="164"/>
        <v>0</v>
      </c>
      <c r="M450" s="7"/>
    </row>
    <row r="451" spans="1:13" s="5" customFormat="1" ht="81.75" customHeight="1">
      <c r="A451" s="207"/>
      <c r="B451" s="207"/>
      <c r="C451" s="207"/>
      <c r="D451" s="14">
        <v>2013</v>
      </c>
      <c r="E451" s="13">
        <v>36</v>
      </c>
      <c r="F451" s="13">
        <v>36</v>
      </c>
      <c r="G451" s="13">
        <v>0</v>
      </c>
      <c r="H451" s="13">
        <v>0</v>
      </c>
      <c r="I451" s="13">
        <v>36</v>
      </c>
      <c r="J451" s="13">
        <v>36</v>
      </c>
      <c r="K451" s="13">
        <v>0</v>
      </c>
      <c r="L451" s="13">
        <v>0</v>
      </c>
      <c r="M451" s="7" t="s">
        <v>305</v>
      </c>
    </row>
    <row r="452" spans="1:13" s="5" customFormat="1" ht="41.25" customHeight="1">
      <c r="A452" s="207"/>
      <c r="B452" s="207"/>
      <c r="C452" s="207"/>
      <c r="D452" s="14">
        <v>2014</v>
      </c>
      <c r="E452" s="13">
        <v>27</v>
      </c>
      <c r="F452" s="13">
        <v>0</v>
      </c>
      <c r="G452" s="13">
        <v>0</v>
      </c>
      <c r="H452" s="13">
        <v>0</v>
      </c>
      <c r="I452" s="13">
        <v>27</v>
      </c>
      <c r="J452" s="13">
        <v>0</v>
      </c>
      <c r="K452" s="13">
        <v>0</v>
      </c>
      <c r="L452" s="13">
        <v>0</v>
      </c>
      <c r="M452" s="107" t="s">
        <v>628</v>
      </c>
    </row>
    <row r="453" spans="1:13" s="5" customFormat="1" ht="81" customHeight="1">
      <c r="A453" s="206"/>
      <c r="B453" s="206"/>
      <c r="C453" s="206"/>
      <c r="D453" s="14">
        <v>2015</v>
      </c>
      <c r="E453" s="13">
        <v>27</v>
      </c>
      <c r="F453" s="13">
        <v>44</v>
      </c>
      <c r="G453" s="13">
        <v>0</v>
      </c>
      <c r="H453" s="13">
        <v>0</v>
      </c>
      <c r="I453" s="13">
        <v>27</v>
      </c>
      <c r="J453" s="13">
        <v>44</v>
      </c>
      <c r="K453" s="13">
        <v>0</v>
      </c>
      <c r="L453" s="13">
        <v>0</v>
      </c>
      <c r="M453" s="135" t="s">
        <v>764</v>
      </c>
    </row>
    <row r="454" spans="1:13" s="5" customFormat="1" ht="60.75" customHeight="1">
      <c r="A454" s="205" t="s">
        <v>178</v>
      </c>
      <c r="B454" s="30" t="s">
        <v>179</v>
      </c>
      <c r="C454" s="30" t="s">
        <v>51</v>
      </c>
      <c r="D454" s="14" t="s">
        <v>41</v>
      </c>
      <c r="E454" s="13">
        <f>E455+E456+E457</f>
        <v>7.8000000000000007</v>
      </c>
      <c r="F454" s="13">
        <f t="shared" ref="F454:L454" si="165">F455+F456+F457</f>
        <v>13.600000000000001</v>
      </c>
      <c r="G454" s="13">
        <f t="shared" si="165"/>
        <v>0</v>
      </c>
      <c r="H454" s="13">
        <f t="shared" si="165"/>
        <v>0</v>
      </c>
      <c r="I454" s="13">
        <f t="shared" si="165"/>
        <v>7.8000000000000007</v>
      </c>
      <c r="J454" s="13">
        <f t="shared" si="165"/>
        <v>13.600000000000001</v>
      </c>
      <c r="K454" s="13">
        <f t="shared" si="165"/>
        <v>0</v>
      </c>
      <c r="L454" s="13">
        <f t="shared" si="165"/>
        <v>0</v>
      </c>
      <c r="M454" s="7"/>
    </row>
    <row r="455" spans="1:13" s="5" customFormat="1" ht="106.5" customHeight="1">
      <c r="A455" s="207"/>
      <c r="B455" s="136"/>
      <c r="C455" s="136"/>
      <c r="D455" s="14">
        <v>2013</v>
      </c>
      <c r="E455" s="13">
        <v>2.6</v>
      </c>
      <c r="F455" s="13">
        <v>2.6</v>
      </c>
      <c r="G455" s="13">
        <v>0</v>
      </c>
      <c r="H455" s="13">
        <v>0</v>
      </c>
      <c r="I455" s="13">
        <v>2.6</v>
      </c>
      <c r="J455" s="13">
        <v>2.6</v>
      </c>
      <c r="K455" s="13">
        <v>0</v>
      </c>
      <c r="L455" s="13">
        <v>0</v>
      </c>
      <c r="M455" s="7" t="s">
        <v>306</v>
      </c>
    </row>
    <row r="456" spans="1:13" s="5" customFormat="1" ht="106.5" customHeight="1">
      <c r="A456" s="207"/>
      <c r="B456" s="136"/>
      <c r="C456" s="136"/>
      <c r="D456" s="14">
        <v>2014</v>
      </c>
      <c r="E456" s="13">
        <v>2.6</v>
      </c>
      <c r="F456" s="13">
        <v>2.6</v>
      </c>
      <c r="G456" s="13">
        <v>0</v>
      </c>
      <c r="H456" s="13">
        <v>0</v>
      </c>
      <c r="I456" s="13">
        <v>2.6</v>
      </c>
      <c r="J456" s="13">
        <v>2.6</v>
      </c>
      <c r="K456" s="13">
        <v>0</v>
      </c>
      <c r="L456" s="13">
        <v>0</v>
      </c>
      <c r="M456" s="107" t="s">
        <v>306</v>
      </c>
    </row>
    <row r="457" spans="1:13" s="5" customFormat="1" ht="111.75" customHeight="1">
      <c r="A457" s="206"/>
      <c r="B457" s="31"/>
      <c r="C457" s="31"/>
      <c r="D457" s="14">
        <v>2015</v>
      </c>
      <c r="E457" s="13">
        <v>2.6</v>
      </c>
      <c r="F457" s="13">
        <v>8.4</v>
      </c>
      <c r="G457" s="13">
        <v>0</v>
      </c>
      <c r="H457" s="13">
        <v>0</v>
      </c>
      <c r="I457" s="13">
        <v>2.6</v>
      </c>
      <c r="J457" s="13">
        <v>8.4</v>
      </c>
      <c r="K457" s="13">
        <v>0</v>
      </c>
      <c r="L457" s="13">
        <v>0</v>
      </c>
      <c r="M457" s="137" t="s">
        <v>714</v>
      </c>
    </row>
    <row r="458" spans="1:13" s="5" customFormat="1" ht="33.75" customHeight="1">
      <c r="A458" s="205" t="s">
        <v>180</v>
      </c>
      <c r="B458" s="205" t="s">
        <v>181</v>
      </c>
      <c r="C458" s="205" t="s">
        <v>51</v>
      </c>
      <c r="D458" s="14" t="s">
        <v>41</v>
      </c>
      <c r="E458" s="13">
        <f>E459+E460+E461</f>
        <v>30</v>
      </c>
      <c r="F458" s="13">
        <f t="shared" ref="F458:L458" si="166">F459+F460+F461</f>
        <v>33.6</v>
      </c>
      <c r="G458" s="13">
        <f t="shared" si="166"/>
        <v>0</v>
      </c>
      <c r="H458" s="13">
        <f t="shared" si="166"/>
        <v>0</v>
      </c>
      <c r="I458" s="13">
        <f t="shared" si="166"/>
        <v>30</v>
      </c>
      <c r="J458" s="13">
        <f t="shared" si="166"/>
        <v>33.6</v>
      </c>
      <c r="K458" s="13">
        <f t="shared" si="166"/>
        <v>0</v>
      </c>
      <c r="L458" s="13">
        <f t="shared" si="166"/>
        <v>0</v>
      </c>
      <c r="M458" s="7"/>
    </row>
    <row r="459" spans="1:13" s="5" customFormat="1" ht="126.75" customHeight="1">
      <c r="A459" s="207"/>
      <c r="B459" s="207"/>
      <c r="C459" s="207"/>
      <c r="D459" s="14">
        <v>2013</v>
      </c>
      <c r="E459" s="13">
        <v>10</v>
      </c>
      <c r="F459" s="13">
        <v>10</v>
      </c>
      <c r="G459" s="13">
        <v>0</v>
      </c>
      <c r="H459" s="13">
        <v>0</v>
      </c>
      <c r="I459" s="13">
        <v>10</v>
      </c>
      <c r="J459" s="13">
        <v>10</v>
      </c>
      <c r="K459" s="13">
        <v>0</v>
      </c>
      <c r="L459" s="13">
        <v>0</v>
      </c>
      <c r="M459" s="7" t="s">
        <v>307</v>
      </c>
    </row>
    <row r="460" spans="1:13" s="5" customFormat="1" ht="96.75" customHeight="1">
      <c r="A460" s="207"/>
      <c r="B460" s="207"/>
      <c r="C460" s="207"/>
      <c r="D460" s="14">
        <v>2014</v>
      </c>
      <c r="E460" s="13">
        <v>10</v>
      </c>
      <c r="F460" s="13">
        <v>10</v>
      </c>
      <c r="G460" s="13">
        <v>0</v>
      </c>
      <c r="H460" s="13">
        <v>0</v>
      </c>
      <c r="I460" s="13">
        <v>10</v>
      </c>
      <c r="J460" s="13">
        <v>10</v>
      </c>
      <c r="K460" s="13">
        <v>0</v>
      </c>
      <c r="L460" s="13">
        <v>0</v>
      </c>
      <c r="M460" s="137" t="s">
        <v>629</v>
      </c>
    </row>
    <row r="461" spans="1:13" s="5" customFormat="1" ht="132" customHeight="1">
      <c r="A461" s="206"/>
      <c r="B461" s="206"/>
      <c r="C461" s="206"/>
      <c r="D461" s="14">
        <v>2015</v>
      </c>
      <c r="E461" s="13">
        <v>10</v>
      </c>
      <c r="F461" s="13">
        <v>13.6</v>
      </c>
      <c r="G461" s="13">
        <v>0</v>
      </c>
      <c r="H461" s="13">
        <v>0</v>
      </c>
      <c r="I461" s="13">
        <v>10</v>
      </c>
      <c r="J461" s="13">
        <v>13.6</v>
      </c>
      <c r="K461" s="13">
        <v>0</v>
      </c>
      <c r="L461" s="13">
        <v>0</v>
      </c>
      <c r="M461" s="137" t="s">
        <v>715</v>
      </c>
    </row>
    <row r="462" spans="1:13" s="5" customFormat="1" ht="39.75" customHeight="1">
      <c r="A462" s="205" t="s">
        <v>182</v>
      </c>
      <c r="B462" s="205" t="s">
        <v>183</v>
      </c>
      <c r="C462" s="205" t="s">
        <v>51</v>
      </c>
      <c r="D462" s="14" t="s">
        <v>41</v>
      </c>
      <c r="E462" s="13">
        <f>E463+E464+E465</f>
        <v>60</v>
      </c>
      <c r="F462" s="13">
        <f t="shared" ref="F462" si="167">F463+F464</f>
        <v>40</v>
      </c>
      <c r="G462" s="13">
        <f t="shared" ref="G462:L462" si="168">G463+G464+G465</f>
        <v>0</v>
      </c>
      <c r="H462" s="13">
        <f t="shared" si="168"/>
        <v>0</v>
      </c>
      <c r="I462" s="13">
        <f t="shared" si="168"/>
        <v>60</v>
      </c>
      <c r="J462" s="13">
        <f t="shared" si="168"/>
        <v>82.2</v>
      </c>
      <c r="K462" s="13">
        <f t="shared" si="168"/>
        <v>0</v>
      </c>
      <c r="L462" s="13">
        <f t="shared" si="168"/>
        <v>0</v>
      </c>
      <c r="M462" s="7"/>
    </row>
    <row r="463" spans="1:13" s="5" customFormat="1" ht="162" customHeight="1">
      <c r="A463" s="207"/>
      <c r="B463" s="207"/>
      <c r="C463" s="207"/>
      <c r="D463" s="14">
        <v>2013</v>
      </c>
      <c r="E463" s="13">
        <v>20</v>
      </c>
      <c r="F463" s="13">
        <v>20</v>
      </c>
      <c r="G463" s="13">
        <v>0</v>
      </c>
      <c r="H463" s="13">
        <v>0</v>
      </c>
      <c r="I463" s="13">
        <v>20</v>
      </c>
      <c r="J463" s="13">
        <v>20</v>
      </c>
      <c r="K463" s="13">
        <v>0</v>
      </c>
      <c r="L463" s="13">
        <v>0</v>
      </c>
      <c r="M463" s="7" t="s">
        <v>308</v>
      </c>
    </row>
    <row r="464" spans="1:13" s="5" customFormat="1" ht="177" customHeight="1">
      <c r="A464" s="207"/>
      <c r="B464" s="207"/>
      <c r="C464" s="207"/>
      <c r="D464" s="14">
        <v>2014</v>
      </c>
      <c r="E464" s="13">
        <v>20</v>
      </c>
      <c r="F464" s="13">
        <v>20</v>
      </c>
      <c r="G464" s="13">
        <v>0</v>
      </c>
      <c r="H464" s="13">
        <v>0</v>
      </c>
      <c r="I464" s="13">
        <v>20</v>
      </c>
      <c r="J464" s="13">
        <v>20</v>
      </c>
      <c r="K464" s="13">
        <v>0</v>
      </c>
      <c r="L464" s="13">
        <v>0</v>
      </c>
      <c r="M464" s="137" t="s">
        <v>308</v>
      </c>
    </row>
    <row r="465" spans="1:13" s="5" customFormat="1" ht="185.25" customHeight="1">
      <c r="A465" s="206"/>
      <c r="B465" s="206"/>
      <c r="C465" s="206"/>
      <c r="D465" s="14">
        <v>2015</v>
      </c>
      <c r="E465" s="13">
        <v>20</v>
      </c>
      <c r="F465" s="13">
        <v>42.2</v>
      </c>
      <c r="G465" s="13">
        <v>0</v>
      </c>
      <c r="H465" s="13">
        <v>0</v>
      </c>
      <c r="I465" s="13">
        <v>20</v>
      </c>
      <c r="J465" s="13">
        <v>42.2</v>
      </c>
      <c r="K465" s="13">
        <v>0</v>
      </c>
      <c r="L465" s="13">
        <v>0</v>
      </c>
      <c r="M465" s="138" t="s">
        <v>765</v>
      </c>
    </row>
    <row r="466" spans="1:13" s="5" customFormat="1" ht="45.75" customHeight="1">
      <c r="A466" s="205" t="s">
        <v>184</v>
      </c>
      <c r="B466" s="205" t="s">
        <v>185</v>
      </c>
      <c r="C466" s="205" t="s">
        <v>51</v>
      </c>
      <c r="D466" s="14" t="s">
        <v>41</v>
      </c>
      <c r="E466" s="13">
        <f>E467+E468+E469</f>
        <v>3598.7000000000003</v>
      </c>
      <c r="F466" s="13">
        <f t="shared" ref="F466:L466" si="169">F467+F468+F469</f>
        <v>1394</v>
      </c>
      <c r="G466" s="13">
        <f t="shared" si="169"/>
        <v>0</v>
      </c>
      <c r="H466" s="13">
        <f t="shared" si="169"/>
        <v>0</v>
      </c>
      <c r="I466" s="13">
        <f t="shared" si="169"/>
        <v>3598.7000000000003</v>
      </c>
      <c r="J466" s="13">
        <f t="shared" si="169"/>
        <v>1394</v>
      </c>
      <c r="K466" s="13">
        <f t="shared" si="169"/>
        <v>0</v>
      </c>
      <c r="L466" s="13">
        <f t="shared" si="169"/>
        <v>0</v>
      </c>
      <c r="M466" s="8"/>
    </row>
    <row r="467" spans="1:13" s="5" customFormat="1" ht="221.25" customHeight="1">
      <c r="A467" s="207"/>
      <c r="B467" s="207"/>
      <c r="C467" s="207"/>
      <c r="D467" s="14">
        <v>2013</v>
      </c>
      <c r="E467" s="13">
        <v>1532.9</v>
      </c>
      <c r="F467" s="13">
        <v>373.5</v>
      </c>
      <c r="G467" s="13">
        <v>0</v>
      </c>
      <c r="H467" s="13">
        <v>0</v>
      </c>
      <c r="I467" s="13">
        <v>1532.9</v>
      </c>
      <c r="J467" s="13">
        <v>373.5</v>
      </c>
      <c r="K467" s="13">
        <v>0</v>
      </c>
      <c r="L467" s="13">
        <v>0</v>
      </c>
      <c r="M467" s="8" t="s">
        <v>309</v>
      </c>
    </row>
    <row r="468" spans="1:13" s="5" customFormat="1" ht="226.5" customHeight="1">
      <c r="A468" s="207"/>
      <c r="B468" s="207"/>
      <c r="C468" s="207"/>
      <c r="D468" s="14">
        <v>2014</v>
      </c>
      <c r="E468" s="13">
        <v>1032.9000000000001</v>
      </c>
      <c r="F468" s="13">
        <v>592.1</v>
      </c>
      <c r="G468" s="13">
        <v>0</v>
      </c>
      <c r="H468" s="13">
        <v>0</v>
      </c>
      <c r="I468" s="13">
        <v>1032.9000000000001</v>
      </c>
      <c r="J468" s="13">
        <v>592.1</v>
      </c>
      <c r="K468" s="13">
        <v>0</v>
      </c>
      <c r="L468" s="13">
        <v>0</v>
      </c>
      <c r="M468" s="107" t="s">
        <v>630</v>
      </c>
    </row>
    <row r="469" spans="1:13" s="5" customFormat="1" ht="79.5" customHeight="1">
      <c r="A469" s="206"/>
      <c r="B469" s="206"/>
      <c r="C469" s="206"/>
      <c r="D469" s="14">
        <v>2015</v>
      </c>
      <c r="E469" s="13">
        <v>1032.9000000000001</v>
      </c>
      <c r="F469" s="13">
        <v>428.4</v>
      </c>
      <c r="G469" s="13">
        <v>0</v>
      </c>
      <c r="H469" s="13">
        <v>0</v>
      </c>
      <c r="I469" s="13">
        <v>1032.9000000000001</v>
      </c>
      <c r="J469" s="13">
        <v>428.4</v>
      </c>
      <c r="K469" s="13">
        <v>0</v>
      </c>
      <c r="L469" s="13">
        <v>0</v>
      </c>
      <c r="M469" s="138" t="s">
        <v>766</v>
      </c>
    </row>
    <row r="470" spans="1:13" s="5" customFormat="1" ht="35.25" customHeight="1">
      <c r="A470" s="205" t="s">
        <v>186</v>
      </c>
      <c r="B470" s="205" t="s">
        <v>187</v>
      </c>
      <c r="C470" s="205" t="s">
        <v>51</v>
      </c>
      <c r="D470" s="14" t="s">
        <v>41</v>
      </c>
      <c r="E470" s="18">
        <f>E471+E472+E473</f>
        <v>3</v>
      </c>
      <c r="F470" s="18">
        <f t="shared" ref="F470:L470" si="170">F471+F472+F473</f>
        <v>3</v>
      </c>
      <c r="G470" s="18">
        <f t="shared" si="170"/>
        <v>0</v>
      </c>
      <c r="H470" s="18">
        <f t="shared" si="170"/>
        <v>0</v>
      </c>
      <c r="I470" s="18">
        <f t="shared" si="170"/>
        <v>3</v>
      </c>
      <c r="J470" s="18">
        <f t="shared" si="170"/>
        <v>3</v>
      </c>
      <c r="K470" s="18">
        <f t="shared" si="170"/>
        <v>0</v>
      </c>
      <c r="L470" s="18">
        <f t="shared" si="170"/>
        <v>0</v>
      </c>
      <c r="M470" s="7"/>
    </row>
    <row r="471" spans="1:13" s="5" customFormat="1" ht="95.25" customHeight="1">
      <c r="A471" s="207"/>
      <c r="B471" s="207"/>
      <c r="C471" s="207"/>
      <c r="D471" s="14">
        <v>2013</v>
      </c>
      <c r="E471" s="18">
        <v>1</v>
      </c>
      <c r="F471" s="18">
        <v>1</v>
      </c>
      <c r="G471" s="18">
        <v>0</v>
      </c>
      <c r="H471" s="18">
        <v>0</v>
      </c>
      <c r="I471" s="18">
        <v>1</v>
      </c>
      <c r="J471" s="18">
        <v>1</v>
      </c>
      <c r="K471" s="18">
        <v>0</v>
      </c>
      <c r="L471" s="13">
        <v>0</v>
      </c>
      <c r="M471" s="7" t="s">
        <v>310</v>
      </c>
    </row>
    <row r="472" spans="1:13" s="5" customFormat="1" ht="115.5" customHeight="1">
      <c r="A472" s="207"/>
      <c r="B472" s="207"/>
      <c r="C472" s="207"/>
      <c r="D472" s="14">
        <v>2014</v>
      </c>
      <c r="E472" s="18">
        <v>1</v>
      </c>
      <c r="F472" s="18">
        <v>1</v>
      </c>
      <c r="G472" s="18">
        <v>0</v>
      </c>
      <c r="H472" s="18">
        <v>0</v>
      </c>
      <c r="I472" s="18">
        <v>1</v>
      </c>
      <c r="J472" s="18">
        <v>1</v>
      </c>
      <c r="K472" s="18">
        <v>0</v>
      </c>
      <c r="L472" s="13">
        <v>0</v>
      </c>
      <c r="M472" s="7" t="s">
        <v>310</v>
      </c>
    </row>
    <row r="473" spans="1:13" s="5" customFormat="1" ht="116.25" customHeight="1">
      <c r="A473" s="206"/>
      <c r="B473" s="206"/>
      <c r="C473" s="206"/>
      <c r="D473" s="14">
        <v>2015</v>
      </c>
      <c r="E473" s="18">
        <v>1</v>
      </c>
      <c r="F473" s="18">
        <v>1</v>
      </c>
      <c r="G473" s="18">
        <v>0</v>
      </c>
      <c r="H473" s="18">
        <v>0</v>
      </c>
      <c r="I473" s="18">
        <v>1</v>
      </c>
      <c r="J473" s="18">
        <v>1</v>
      </c>
      <c r="K473" s="18">
        <v>0</v>
      </c>
      <c r="L473" s="13">
        <v>0</v>
      </c>
      <c r="M473" s="7" t="s">
        <v>310</v>
      </c>
    </row>
    <row r="474" spans="1:13" s="5" customFormat="1" ht="36" customHeight="1">
      <c r="A474" s="205" t="s">
        <v>188</v>
      </c>
      <c r="B474" s="205" t="s">
        <v>137</v>
      </c>
      <c r="C474" s="205" t="s">
        <v>51</v>
      </c>
      <c r="D474" s="16" t="s">
        <v>41</v>
      </c>
      <c r="E474" s="17">
        <f>E475+E476+E477</f>
        <v>1650</v>
      </c>
      <c r="F474" s="17">
        <f t="shared" ref="F474:L474" si="171">F475+F476+F477</f>
        <v>0</v>
      </c>
      <c r="G474" s="17">
        <f t="shared" si="171"/>
        <v>0</v>
      </c>
      <c r="H474" s="17">
        <f t="shared" si="171"/>
        <v>0</v>
      </c>
      <c r="I474" s="17">
        <f t="shared" si="171"/>
        <v>1650</v>
      </c>
      <c r="J474" s="17">
        <f t="shared" si="171"/>
        <v>0</v>
      </c>
      <c r="K474" s="17">
        <f t="shared" si="171"/>
        <v>0</v>
      </c>
      <c r="L474" s="17">
        <f t="shared" si="171"/>
        <v>0</v>
      </c>
    </row>
    <row r="475" spans="1:13" s="5" customFormat="1" ht="118.5" customHeight="1">
      <c r="A475" s="207"/>
      <c r="B475" s="207"/>
      <c r="C475" s="207"/>
      <c r="D475" s="14">
        <v>2013</v>
      </c>
      <c r="E475" s="13">
        <v>550</v>
      </c>
      <c r="F475" s="13">
        <v>0</v>
      </c>
      <c r="G475" s="13">
        <v>0</v>
      </c>
      <c r="H475" s="13">
        <v>0</v>
      </c>
      <c r="I475" s="13">
        <v>550</v>
      </c>
      <c r="J475" s="13">
        <v>0</v>
      </c>
      <c r="K475" s="13">
        <v>0</v>
      </c>
      <c r="L475" s="13">
        <v>0</v>
      </c>
      <c r="M475" s="7" t="s">
        <v>311</v>
      </c>
    </row>
    <row r="476" spans="1:13" s="5" customFormat="1" ht="51" customHeight="1">
      <c r="A476" s="207"/>
      <c r="B476" s="207"/>
      <c r="C476" s="207"/>
      <c r="D476" s="14">
        <v>2014</v>
      </c>
      <c r="E476" s="13">
        <v>550</v>
      </c>
      <c r="F476" s="13">
        <v>0</v>
      </c>
      <c r="G476" s="13">
        <v>0</v>
      </c>
      <c r="H476" s="13">
        <v>0</v>
      </c>
      <c r="I476" s="13">
        <v>550</v>
      </c>
      <c r="J476" s="13">
        <v>0</v>
      </c>
      <c r="K476" s="13">
        <v>0</v>
      </c>
      <c r="L476" s="13">
        <v>0</v>
      </c>
      <c r="M476" s="134" t="s">
        <v>628</v>
      </c>
    </row>
    <row r="477" spans="1:13" s="5" customFormat="1" ht="93.75" customHeight="1">
      <c r="A477" s="206"/>
      <c r="B477" s="206"/>
      <c r="C477" s="206"/>
      <c r="D477" s="14">
        <v>2015</v>
      </c>
      <c r="E477" s="13">
        <v>550</v>
      </c>
      <c r="F477" s="13">
        <v>0</v>
      </c>
      <c r="G477" s="13">
        <v>0</v>
      </c>
      <c r="H477" s="13">
        <v>0</v>
      </c>
      <c r="I477" s="13">
        <v>550</v>
      </c>
      <c r="J477" s="13">
        <v>0</v>
      </c>
      <c r="K477" s="13">
        <v>0</v>
      </c>
      <c r="L477" s="13">
        <v>0</v>
      </c>
      <c r="M477" s="134" t="s">
        <v>771</v>
      </c>
    </row>
    <row r="478" spans="1:13" s="5" customFormat="1" ht="140.25" customHeight="1">
      <c r="A478" s="111" t="s">
        <v>678</v>
      </c>
      <c r="B478" s="111" t="s">
        <v>679</v>
      </c>
      <c r="C478" s="44" t="s">
        <v>80</v>
      </c>
      <c r="D478" s="14">
        <v>2015</v>
      </c>
      <c r="E478" s="13">
        <v>170</v>
      </c>
      <c r="F478" s="13">
        <v>0</v>
      </c>
      <c r="G478" s="13">
        <v>0</v>
      </c>
      <c r="H478" s="13">
        <v>0</v>
      </c>
      <c r="I478" s="13">
        <v>170</v>
      </c>
      <c r="J478" s="13">
        <v>0</v>
      </c>
      <c r="K478" s="13">
        <v>0</v>
      </c>
      <c r="L478" s="13">
        <v>0</v>
      </c>
      <c r="M478" s="134" t="s">
        <v>722</v>
      </c>
    </row>
    <row r="479" spans="1:13" s="5" customFormat="1" ht="39.75" customHeight="1">
      <c r="A479" s="256" t="s">
        <v>41</v>
      </c>
      <c r="B479" s="257"/>
      <c r="C479" s="226"/>
      <c r="D479" s="14"/>
      <c r="E479" s="18">
        <f>E480+E481+E482+E483</f>
        <v>192371</v>
      </c>
      <c r="F479" s="18">
        <f t="shared" ref="F479:L479" si="172">F480+F481+F482+F483</f>
        <v>28716.699999999997</v>
      </c>
      <c r="G479" s="18">
        <f t="shared" si="172"/>
        <v>127000.8</v>
      </c>
      <c r="H479" s="18">
        <f t="shared" si="172"/>
        <v>7979.2</v>
      </c>
      <c r="I479" s="18">
        <f t="shared" si="172"/>
        <v>43755.399999999994</v>
      </c>
      <c r="J479" s="18">
        <f t="shared" si="172"/>
        <v>13318.5</v>
      </c>
      <c r="K479" s="18">
        <f t="shared" si="172"/>
        <v>21614.799999999999</v>
      </c>
      <c r="L479" s="18">
        <f t="shared" si="172"/>
        <v>7419</v>
      </c>
      <c r="M479" s="7"/>
    </row>
    <row r="480" spans="1:13" s="5" customFormat="1" ht="38.25" customHeight="1">
      <c r="A480" s="258"/>
      <c r="B480" s="259"/>
      <c r="C480" s="227"/>
      <c r="D480" s="14">
        <v>2013</v>
      </c>
      <c r="E480" s="18">
        <f>E233+E293</f>
        <v>22388.399999999998</v>
      </c>
      <c r="F480" s="18">
        <f t="shared" ref="F480:L480" si="173">F233+F293</f>
        <v>12868.5</v>
      </c>
      <c r="G480" s="18">
        <f t="shared" si="173"/>
        <v>1230.8</v>
      </c>
      <c r="H480" s="18">
        <f t="shared" si="173"/>
        <v>1230.8</v>
      </c>
      <c r="I480" s="18">
        <f t="shared" si="173"/>
        <v>10627.3</v>
      </c>
      <c r="J480" s="18">
        <f t="shared" si="173"/>
        <v>7428.7</v>
      </c>
      <c r="K480" s="18">
        <f t="shared" si="173"/>
        <v>10530.3</v>
      </c>
      <c r="L480" s="18">
        <f t="shared" si="173"/>
        <v>4209</v>
      </c>
      <c r="M480" s="139"/>
    </row>
    <row r="481" spans="1:13" s="5" customFormat="1" ht="43.5" customHeight="1">
      <c r="A481" s="258"/>
      <c r="B481" s="259"/>
      <c r="C481" s="227"/>
      <c r="D481" s="14">
        <v>2014</v>
      </c>
      <c r="E481" s="18">
        <f>E234+E294</f>
        <v>60844.7</v>
      </c>
      <c r="F481" s="18">
        <f t="shared" ref="F481:L481" si="174">F234+F294</f>
        <v>12449.199999999999</v>
      </c>
      <c r="G481" s="18">
        <f t="shared" si="174"/>
        <v>34950</v>
      </c>
      <c r="H481" s="18">
        <f t="shared" si="174"/>
        <v>6748.4</v>
      </c>
      <c r="I481" s="18">
        <f t="shared" si="174"/>
        <v>16578.2</v>
      </c>
      <c r="J481" s="18">
        <f t="shared" si="174"/>
        <v>3490.7999999999997</v>
      </c>
      <c r="K481" s="18">
        <f t="shared" si="174"/>
        <v>9316.5</v>
      </c>
      <c r="L481" s="18">
        <f t="shared" si="174"/>
        <v>2210</v>
      </c>
      <c r="M481" s="140"/>
    </row>
    <row r="482" spans="1:13" s="5" customFormat="1" ht="43.5" customHeight="1">
      <c r="A482" s="258"/>
      <c r="B482" s="259"/>
      <c r="C482" s="227"/>
      <c r="D482" s="51">
        <v>2015</v>
      </c>
      <c r="E482" s="141">
        <f>E235+E295</f>
        <v>87641.7</v>
      </c>
      <c r="F482" s="141">
        <f t="shared" ref="F482:L482" si="175">F235+F295</f>
        <v>3354</v>
      </c>
      <c r="G482" s="141">
        <f t="shared" si="175"/>
        <v>73120</v>
      </c>
      <c r="H482" s="141">
        <f t="shared" si="175"/>
        <v>0</v>
      </c>
      <c r="I482" s="141">
        <f t="shared" si="175"/>
        <v>12753.7</v>
      </c>
      <c r="J482" s="141">
        <f t="shared" si="175"/>
        <v>2354</v>
      </c>
      <c r="K482" s="141">
        <f t="shared" si="175"/>
        <v>1768</v>
      </c>
      <c r="L482" s="141">
        <f t="shared" si="175"/>
        <v>1000</v>
      </c>
      <c r="M482" s="21"/>
    </row>
    <row r="483" spans="1:13" s="5" customFormat="1" ht="43.5" customHeight="1">
      <c r="A483" s="260"/>
      <c r="B483" s="261"/>
      <c r="C483" s="228"/>
      <c r="D483" s="51">
        <v>2016</v>
      </c>
      <c r="E483" s="141">
        <f>E236+E296</f>
        <v>21496.2</v>
      </c>
      <c r="F483" s="141">
        <f t="shared" ref="F483:L483" si="176">F236+F296</f>
        <v>45</v>
      </c>
      <c r="G483" s="141">
        <f t="shared" si="176"/>
        <v>17700</v>
      </c>
      <c r="H483" s="141">
        <f t="shared" si="176"/>
        <v>0</v>
      </c>
      <c r="I483" s="141">
        <f t="shared" si="176"/>
        <v>3796.2</v>
      </c>
      <c r="J483" s="141">
        <f t="shared" si="176"/>
        <v>45</v>
      </c>
      <c r="K483" s="141">
        <f t="shared" si="176"/>
        <v>0</v>
      </c>
      <c r="L483" s="141">
        <f t="shared" si="176"/>
        <v>0</v>
      </c>
      <c r="M483" s="21"/>
    </row>
    <row r="484" spans="1:13" s="5" customFormat="1" ht="22.5">
      <c r="A484" s="317" t="s">
        <v>484</v>
      </c>
      <c r="B484" s="318"/>
      <c r="C484" s="318"/>
      <c r="D484" s="318"/>
      <c r="E484" s="318"/>
      <c r="F484" s="318"/>
      <c r="G484" s="318"/>
      <c r="H484" s="318"/>
      <c r="I484" s="318"/>
      <c r="J484" s="318"/>
      <c r="K484" s="318"/>
      <c r="L484" s="318"/>
      <c r="M484" s="319"/>
    </row>
    <row r="485" spans="1:13" s="5" customFormat="1" ht="22.5">
      <c r="A485" s="317" t="s">
        <v>485</v>
      </c>
      <c r="B485" s="318"/>
      <c r="C485" s="318"/>
      <c r="D485" s="318"/>
      <c r="E485" s="318"/>
      <c r="F485" s="318"/>
      <c r="G485" s="318"/>
      <c r="H485" s="318"/>
      <c r="I485" s="318"/>
      <c r="J485" s="318"/>
      <c r="K485" s="318"/>
      <c r="L485" s="318"/>
      <c r="M485" s="319"/>
    </row>
    <row r="486" spans="1:13" s="5" customFormat="1" ht="50.25" customHeight="1">
      <c r="A486" s="205" t="s">
        <v>43</v>
      </c>
      <c r="B486" s="205" t="s">
        <v>190</v>
      </c>
      <c r="C486" s="205" t="s">
        <v>24</v>
      </c>
      <c r="D486" s="14" t="s">
        <v>41</v>
      </c>
      <c r="E486" s="13">
        <f>E487+E488</f>
        <v>500</v>
      </c>
      <c r="F486" s="13">
        <f t="shared" ref="F486:L486" si="177">F487+F488</f>
        <v>338.79999999999995</v>
      </c>
      <c r="G486" s="13">
        <f t="shared" si="177"/>
        <v>0</v>
      </c>
      <c r="H486" s="13">
        <f t="shared" si="177"/>
        <v>0</v>
      </c>
      <c r="I486" s="13">
        <f t="shared" si="177"/>
        <v>500</v>
      </c>
      <c r="J486" s="13">
        <f t="shared" si="177"/>
        <v>338.79999999999995</v>
      </c>
      <c r="K486" s="13">
        <f t="shared" si="177"/>
        <v>0</v>
      </c>
      <c r="L486" s="13">
        <f t="shared" si="177"/>
        <v>0</v>
      </c>
      <c r="M486" s="8"/>
    </row>
    <row r="487" spans="1:13" s="5" customFormat="1" ht="284.25" customHeight="1">
      <c r="A487" s="207"/>
      <c r="B487" s="207"/>
      <c r="C487" s="207"/>
      <c r="D487" s="14">
        <v>2013</v>
      </c>
      <c r="E487" s="13">
        <v>250</v>
      </c>
      <c r="F487" s="13">
        <v>119.1</v>
      </c>
      <c r="G487" s="13">
        <v>0</v>
      </c>
      <c r="H487" s="13">
        <v>0</v>
      </c>
      <c r="I487" s="13">
        <v>250</v>
      </c>
      <c r="J487" s="13">
        <v>119.1</v>
      </c>
      <c r="K487" s="13">
        <v>0</v>
      </c>
      <c r="L487" s="13">
        <v>0</v>
      </c>
      <c r="M487" s="8" t="s">
        <v>345</v>
      </c>
    </row>
    <row r="488" spans="1:13" s="5" customFormat="1" ht="138" customHeight="1">
      <c r="A488" s="206"/>
      <c r="B488" s="206"/>
      <c r="C488" s="206"/>
      <c r="D488" s="14">
        <v>2014</v>
      </c>
      <c r="E488" s="13">
        <v>250</v>
      </c>
      <c r="F488" s="13">
        <v>219.7</v>
      </c>
      <c r="G488" s="13">
        <v>0</v>
      </c>
      <c r="H488" s="13">
        <v>0</v>
      </c>
      <c r="I488" s="13">
        <v>250</v>
      </c>
      <c r="J488" s="13">
        <v>219.7</v>
      </c>
      <c r="K488" s="13">
        <v>0</v>
      </c>
      <c r="L488" s="13">
        <v>0</v>
      </c>
      <c r="M488" s="8" t="s">
        <v>521</v>
      </c>
    </row>
    <row r="489" spans="1:13" s="5" customFormat="1">
      <c r="A489" s="241" t="s">
        <v>189</v>
      </c>
      <c r="B489" s="242"/>
      <c r="C489" s="242"/>
      <c r="D489" s="242"/>
      <c r="E489" s="242"/>
      <c r="F489" s="242"/>
      <c r="G489" s="242"/>
      <c r="H489" s="242"/>
      <c r="I489" s="242"/>
      <c r="J489" s="242"/>
      <c r="K489" s="242"/>
      <c r="L489" s="242"/>
      <c r="M489" s="243"/>
    </row>
    <row r="490" spans="1:13" s="5" customFormat="1" ht="42" customHeight="1">
      <c r="A490" s="205" t="s">
        <v>43</v>
      </c>
      <c r="B490" s="205" t="s">
        <v>486</v>
      </c>
      <c r="C490" s="226"/>
      <c r="D490" s="14" t="s">
        <v>41</v>
      </c>
      <c r="E490" s="13">
        <f>E491+E492+E493+E494</f>
        <v>27622.199999999997</v>
      </c>
      <c r="F490" s="13">
        <f t="shared" ref="F490:L490" si="178">F491+F492+F493+F494</f>
        <v>6326.4</v>
      </c>
      <c r="G490" s="13">
        <f t="shared" si="178"/>
        <v>13518.099999999999</v>
      </c>
      <c r="H490" s="13">
        <f t="shared" si="178"/>
        <v>2000</v>
      </c>
      <c r="I490" s="13">
        <f t="shared" si="178"/>
        <v>14104.1</v>
      </c>
      <c r="J490" s="13">
        <f t="shared" si="178"/>
        <v>3826.3999999999996</v>
      </c>
      <c r="K490" s="13">
        <f t="shared" si="178"/>
        <v>0</v>
      </c>
      <c r="L490" s="13">
        <f t="shared" si="178"/>
        <v>500</v>
      </c>
      <c r="M490" s="7"/>
    </row>
    <row r="491" spans="1:13" s="5" customFormat="1" ht="39.75" customHeight="1">
      <c r="A491" s="207"/>
      <c r="B491" s="207"/>
      <c r="C491" s="227"/>
      <c r="D491" s="14">
        <v>2013</v>
      </c>
      <c r="E491" s="13">
        <v>4796.3</v>
      </c>
      <c r="F491" s="13">
        <v>3532.7</v>
      </c>
      <c r="G491" s="13">
        <v>2045.5</v>
      </c>
      <c r="H491" s="13">
        <v>2000</v>
      </c>
      <c r="I491" s="13">
        <v>2750.8</v>
      </c>
      <c r="J491" s="13">
        <v>1532.7</v>
      </c>
      <c r="K491" s="13">
        <v>0</v>
      </c>
      <c r="L491" s="13">
        <v>0</v>
      </c>
      <c r="M491" s="30"/>
    </row>
    <row r="492" spans="1:13" s="5" customFormat="1" ht="39" customHeight="1">
      <c r="A492" s="207"/>
      <c r="B492" s="207"/>
      <c r="C492" s="227"/>
      <c r="D492" s="14">
        <v>2014</v>
      </c>
      <c r="E492" s="13">
        <f>E497+E502+E507+E518+E525+E526+E527+E530+E537+E542+E543+E545+E549+E512</f>
        <v>12840</v>
      </c>
      <c r="F492" s="13">
        <f>F497+F502+F507+F518+F525+F526+F527+F530+F537+F542+F543+F545+F549+F512</f>
        <v>1186</v>
      </c>
      <c r="G492" s="13">
        <f>G497+G502+G507+G512+G518+G525+G526+G527+G530+G537+G542+G543+G545+G549</f>
        <v>9873.2999999999993</v>
      </c>
      <c r="H492" s="13">
        <f>H497+H502+H507+H518+H525+H526+H527+H530+H537+H542+H543+H545+H549+H512</f>
        <v>0</v>
      </c>
      <c r="I492" s="13">
        <f>I497+I502+I507+I512+I518+I525+I526+I527+I530+I537+I542+I543+I545+I549</f>
        <v>2966.7000000000003</v>
      </c>
      <c r="J492" s="13">
        <f>J497+J502+J507+J518+J525+J526+J527+J530+J537+J542+J543+J545+J549+J512</f>
        <v>686</v>
      </c>
      <c r="K492" s="13">
        <f>K497+K502+K507+K518+K525+K526+K527+K530+K537+K542+K543+K545+K549+K512</f>
        <v>0</v>
      </c>
      <c r="L492" s="13">
        <f>L497+L502+L507+L518+L525+L526+L527+L530+L537+L542+L543+L545+L549+L512</f>
        <v>500</v>
      </c>
      <c r="M492" s="30"/>
    </row>
    <row r="493" spans="1:13" s="5" customFormat="1" ht="39.75" customHeight="1">
      <c r="A493" s="207"/>
      <c r="B493" s="207"/>
      <c r="C493" s="227"/>
      <c r="D493" s="14">
        <v>2015</v>
      </c>
      <c r="E493" s="13">
        <f t="shared" ref="E493:L493" si="179">E498+E503+E508+E513+E519+E533+E535+E540+E550</f>
        <v>4235</v>
      </c>
      <c r="F493" s="13">
        <f t="shared" si="179"/>
        <v>1583.3999999999999</v>
      </c>
      <c r="G493" s="13">
        <f t="shared" si="179"/>
        <v>1267.3</v>
      </c>
      <c r="H493" s="13">
        <f t="shared" si="179"/>
        <v>0</v>
      </c>
      <c r="I493" s="13">
        <f t="shared" si="179"/>
        <v>2967.7</v>
      </c>
      <c r="J493" s="13">
        <f t="shared" si="179"/>
        <v>1583.3999999999999</v>
      </c>
      <c r="K493" s="13">
        <f t="shared" si="179"/>
        <v>0</v>
      </c>
      <c r="L493" s="13">
        <f t="shared" si="179"/>
        <v>0</v>
      </c>
      <c r="M493" s="30"/>
    </row>
    <row r="494" spans="1:13" s="37" customFormat="1" ht="39.75" customHeight="1">
      <c r="A494" s="206"/>
      <c r="B494" s="206"/>
      <c r="C494" s="228"/>
      <c r="D494" s="14">
        <v>2016</v>
      </c>
      <c r="E494" s="13">
        <f>E499+E504+E509+E514+E520+E528+E531+E534+E536+E541+E546+E551</f>
        <v>5750.9</v>
      </c>
      <c r="F494" s="13">
        <f t="shared" ref="F494:L494" si="180">F499+F504+F509+F514+F520+F528+F531+F534+F536+F541+F546+F551</f>
        <v>24.3</v>
      </c>
      <c r="G494" s="13">
        <f t="shared" si="180"/>
        <v>332</v>
      </c>
      <c r="H494" s="13">
        <f t="shared" si="180"/>
        <v>0</v>
      </c>
      <c r="I494" s="13">
        <f t="shared" si="180"/>
        <v>5418.9</v>
      </c>
      <c r="J494" s="13">
        <f t="shared" si="180"/>
        <v>24.3</v>
      </c>
      <c r="K494" s="13">
        <f t="shared" si="180"/>
        <v>0</v>
      </c>
      <c r="L494" s="13">
        <f t="shared" si="180"/>
        <v>0</v>
      </c>
      <c r="M494" s="38"/>
    </row>
    <row r="495" spans="1:13" s="5" customFormat="1" ht="45.75" customHeight="1">
      <c r="A495" s="211" t="s">
        <v>69</v>
      </c>
      <c r="B495" s="205" t="s">
        <v>191</v>
      </c>
      <c r="C495" s="205" t="s">
        <v>24</v>
      </c>
      <c r="D495" s="14" t="s">
        <v>457</v>
      </c>
      <c r="E495" s="13">
        <f>E496+E497+E498+E499</f>
        <v>4850</v>
      </c>
      <c r="F495" s="13">
        <f t="shared" ref="F495:L495" si="181">F496+F497+F498+F499</f>
        <v>169.4</v>
      </c>
      <c r="G495" s="13">
        <f t="shared" si="181"/>
        <v>3420</v>
      </c>
      <c r="H495" s="13">
        <f t="shared" si="181"/>
        <v>0</v>
      </c>
      <c r="I495" s="13">
        <f t="shared" si="181"/>
        <v>1430</v>
      </c>
      <c r="J495" s="13">
        <f t="shared" si="181"/>
        <v>169.4</v>
      </c>
      <c r="K495" s="13">
        <f t="shared" si="181"/>
        <v>0</v>
      </c>
      <c r="L495" s="13">
        <f t="shared" si="181"/>
        <v>0</v>
      </c>
      <c r="M495" s="21"/>
    </row>
    <row r="496" spans="1:13" s="5" customFormat="1" ht="207.75" customHeight="1">
      <c r="A496" s="212"/>
      <c r="B496" s="207"/>
      <c r="C496" s="207"/>
      <c r="D496" s="14">
        <v>2013</v>
      </c>
      <c r="E496" s="13">
        <v>50</v>
      </c>
      <c r="F496" s="13">
        <v>0</v>
      </c>
      <c r="G496" s="13">
        <v>0</v>
      </c>
      <c r="H496" s="13">
        <v>0</v>
      </c>
      <c r="I496" s="13">
        <v>50</v>
      </c>
      <c r="J496" s="13">
        <v>0</v>
      </c>
      <c r="K496" s="13">
        <v>0</v>
      </c>
      <c r="L496" s="13">
        <v>0</v>
      </c>
      <c r="M496" s="21" t="s">
        <v>346</v>
      </c>
    </row>
    <row r="497" spans="1:13" s="5" customFormat="1" ht="216" customHeight="1">
      <c r="A497" s="212"/>
      <c r="B497" s="207"/>
      <c r="C497" s="207"/>
      <c r="D497" s="14">
        <v>2014</v>
      </c>
      <c r="E497" s="13">
        <v>3800</v>
      </c>
      <c r="F497" s="13">
        <v>0</v>
      </c>
      <c r="G497" s="13">
        <v>3420</v>
      </c>
      <c r="H497" s="13">
        <v>0</v>
      </c>
      <c r="I497" s="13">
        <v>380</v>
      </c>
      <c r="J497" s="13">
        <v>0</v>
      </c>
      <c r="K497" s="13">
        <v>0</v>
      </c>
      <c r="L497" s="13">
        <v>0</v>
      </c>
      <c r="M497" s="11" t="s">
        <v>534</v>
      </c>
    </row>
    <row r="498" spans="1:13" s="5" customFormat="1" ht="102" customHeight="1">
      <c r="A498" s="212"/>
      <c r="B498" s="207"/>
      <c r="C498" s="207"/>
      <c r="D498" s="14">
        <v>2015</v>
      </c>
      <c r="E498" s="13">
        <v>500</v>
      </c>
      <c r="F498" s="13">
        <v>169.4</v>
      </c>
      <c r="G498" s="13">
        <v>0</v>
      </c>
      <c r="H498" s="13">
        <v>0</v>
      </c>
      <c r="I498" s="13">
        <v>500</v>
      </c>
      <c r="J498" s="13">
        <v>169.4</v>
      </c>
      <c r="K498" s="13">
        <v>0</v>
      </c>
      <c r="L498" s="13">
        <v>0</v>
      </c>
      <c r="M498" s="21" t="s">
        <v>733</v>
      </c>
    </row>
    <row r="499" spans="1:13" s="37" customFormat="1" ht="45.75" customHeight="1">
      <c r="A499" s="213"/>
      <c r="B499" s="206"/>
      <c r="C499" s="206"/>
      <c r="D499" s="14">
        <v>2016</v>
      </c>
      <c r="E499" s="13">
        <v>500</v>
      </c>
      <c r="F499" s="13">
        <v>0</v>
      </c>
      <c r="G499" s="13">
        <v>0</v>
      </c>
      <c r="H499" s="13">
        <v>0</v>
      </c>
      <c r="I499" s="13">
        <v>500</v>
      </c>
      <c r="J499" s="13">
        <v>0</v>
      </c>
      <c r="K499" s="13">
        <v>0</v>
      </c>
      <c r="L499" s="13">
        <v>0</v>
      </c>
      <c r="M499" s="39"/>
    </row>
    <row r="500" spans="1:13" s="5" customFormat="1" ht="30" customHeight="1">
      <c r="A500" s="211" t="s">
        <v>71</v>
      </c>
      <c r="B500" s="205" t="s">
        <v>192</v>
      </c>
      <c r="C500" s="205" t="s">
        <v>24</v>
      </c>
      <c r="D500" s="14" t="s">
        <v>41</v>
      </c>
      <c r="E500" s="13">
        <f>E501+E502+E503+E504</f>
        <v>1014</v>
      </c>
      <c r="F500" s="13">
        <f t="shared" ref="F500:L500" si="182">F501+F502+F503+F504</f>
        <v>986.9</v>
      </c>
      <c r="G500" s="13">
        <f t="shared" si="182"/>
        <v>620</v>
      </c>
      <c r="H500" s="13">
        <f t="shared" si="182"/>
        <v>0</v>
      </c>
      <c r="I500" s="13">
        <f t="shared" si="182"/>
        <v>394</v>
      </c>
      <c r="J500" s="13">
        <f t="shared" si="182"/>
        <v>986.9</v>
      </c>
      <c r="K500" s="13">
        <f t="shared" si="182"/>
        <v>0</v>
      </c>
      <c r="L500" s="13">
        <f t="shared" si="182"/>
        <v>0</v>
      </c>
      <c r="M500" s="21"/>
    </row>
    <row r="501" spans="1:13" s="5" customFormat="1" ht="66.75" customHeight="1">
      <c r="A501" s="212"/>
      <c r="B501" s="207"/>
      <c r="C501" s="207"/>
      <c r="D501" s="14">
        <v>2013</v>
      </c>
      <c r="E501" s="13">
        <v>30</v>
      </c>
      <c r="F501" s="13">
        <v>0</v>
      </c>
      <c r="G501" s="13">
        <v>0</v>
      </c>
      <c r="H501" s="13">
        <v>0</v>
      </c>
      <c r="I501" s="13">
        <v>30</v>
      </c>
      <c r="J501" s="13">
        <v>0</v>
      </c>
      <c r="K501" s="13">
        <v>0</v>
      </c>
      <c r="L501" s="13">
        <v>0</v>
      </c>
      <c r="M501" s="21" t="s">
        <v>346</v>
      </c>
    </row>
    <row r="502" spans="1:13" s="5" customFormat="1" ht="34.5" customHeight="1">
      <c r="A502" s="212"/>
      <c r="B502" s="207"/>
      <c r="C502" s="207"/>
      <c r="D502" s="14">
        <v>2014</v>
      </c>
      <c r="E502" s="13">
        <v>320</v>
      </c>
      <c r="F502" s="13">
        <v>0</v>
      </c>
      <c r="G502" s="13">
        <v>288</v>
      </c>
      <c r="H502" s="13">
        <v>0</v>
      </c>
      <c r="I502" s="13">
        <v>32</v>
      </c>
      <c r="J502" s="13">
        <v>0</v>
      </c>
      <c r="K502" s="13">
        <v>0</v>
      </c>
      <c r="L502" s="13">
        <v>0</v>
      </c>
      <c r="M502" s="21" t="s">
        <v>614</v>
      </c>
    </row>
    <row r="503" spans="1:13" s="5" customFormat="1" ht="47.25" customHeight="1">
      <c r="A503" s="212"/>
      <c r="B503" s="207"/>
      <c r="C503" s="207"/>
      <c r="D503" s="14">
        <v>2015</v>
      </c>
      <c r="E503" s="13">
        <v>332</v>
      </c>
      <c r="F503" s="13">
        <v>986.9</v>
      </c>
      <c r="G503" s="13">
        <v>0</v>
      </c>
      <c r="H503" s="13">
        <v>0</v>
      </c>
      <c r="I503" s="13">
        <v>332</v>
      </c>
      <c r="J503" s="13">
        <v>986.9</v>
      </c>
      <c r="K503" s="13">
        <v>0</v>
      </c>
      <c r="L503" s="13">
        <v>0</v>
      </c>
      <c r="M503" s="21" t="s">
        <v>783</v>
      </c>
    </row>
    <row r="504" spans="1:13" s="37" customFormat="1" ht="47.25" customHeight="1">
      <c r="A504" s="213"/>
      <c r="B504" s="206"/>
      <c r="C504" s="206"/>
      <c r="D504" s="14">
        <v>2016</v>
      </c>
      <c r="E504" s="13">
        <v>332</v>
      </c>
      <c r="F504" s="13">
        <v>0</v>
      </c>
      <c r="G504" s="13">
        <v>332</v>
      </c>
      <c r="H504" s="13">
        <v>0</v>
      </c>
      <c r="I504" s="13">
        <v>0</v>
      </c>
      <c r="J504" s="13">
        <v>0</v>
      </c>
      <c r="K504" s="13">
        <v>0</v>
      </c>
      <c r="L504" s="13">
        <v>0</v>
      </c>
      <c r="M504" s="39"/>
    </row>
    <row r="505" spans="1:13" s="5" customFormat="1" ht="45.75" customHeight="1">
      <c r="A505" s="205" t="s">
        <v>82</v>
      </c>
      <c r="B505" s="205" t="s">
        <v>193</v>
      </c>
      <c r="C505" s="205" t="s">
        <v>24</v>
      </c>
      <c r="D505" s="14" t="s">
        <v>41</v>
      </c>
      <c r="E505" s="13">
        <f>E506+E507+E508+E509</f>
        <v>1280</v>
      </c>
      <c r="F505" s="13">
        <f t="shared" ref="F505:L505" si="183">F506+F507+F508+F509</f>
        <v>500</v>
      </c>
      <c r="G505" s="13">
        <f t="shared" si="183"/>
        <v>720</v>
      </c>
      <c r="H505" s="13">
        <f t="shared" si="183"/>
        <v>0</v>
      </c>
      <c r="I505" s="13">
        <f t="shared" si="183"/>
        <v>560</v>
      </c>
      <c r="J505" s="13">
        <f t="shared" si="183"/>
        <v>0</v>
      </c>
      <c r="K505" s="13">
        <f t="shared" si="183"/>
        <v>0</v>
      </c>
      <c r="L505" s="13">
        <f t="shared" si="183"/>
        <v>500</v>
      </c>
      <c r="M505" s="21"/>
    </row>
    <row r="506" spans="1:13" s="5" customFormat="1" ht="53.25" customHeight="1">
      <c r="A506" s="207"/>
      <c r="B506" s="207"/>
      <c r="C506" s="207"/>
      <c r="D506" s="14">
        <v>2013</v>
      </c>
      <c r="E506" s="13">
        <v>80</v>
      </c>
      <c r="F506" s="13">
        <v>0</v>
      </c>
      <c r="G506" s="13">
        <v>0</v>
      </c>
      <c r="H506" s="13">
        <v>0</v>
      </c>
      <c r="I506" s="13">
        <v>80</v>
      </c>
      <c r="J506" s="13">
        <v>0</v>
      </c>
      <c r="K506" s="13">
        <v>0</v>
      </c>
      <c r="L506" s="13">
        <v>0</v>
      </c>
      <c r="M506" s="21" t="s">
        <v>346</v>
      </c>
    </row>
    <row r="507" spans="1:13" s="5" customFormat="1" ht="45" customHeight="1">
      <c r="A507" s="207"/>
      <c r="B507" s="207"/>
      <c r="C507" s="207"/>
      <c r="D507" s="14">
        <v>2014</v>
      </c>
      <c r="E507" s="13">
        <v>800</v>
      </c>
      <c r="F507" s="13">
        <v>500</v>
      </c>
      <c r="G507" s="13">
        <v>720</v>
      </c>
      <c r="H507" s="13">
        <v>0</v>
      </c>
      <c r="I507" s="13">
        <v>80</v>
      </c>
      <c r="J507" s="13">
        <v>0</v>
      </c>
      <c r="K507" s="13">
        <v>0</v>
      </c>
      <c r="L507" s="13">
        <v>500</v>
      </c>
      <c r="M507" s="21" t="s">
        <v>535</v>
      </c>
    </row>
    <row r="508" spans="1:13" s="5" customFormat="1" ht="51.75" customHeight="1">
      <c r="A508" s="207"/>
      <c r="B508" s="207"/>
      <c r="C508" s="207"/>
      <c r="D508" s="14">
        <v>2015</v>
      </c>
      <c r="E508" s="13">
        <v>200</v>
      </c>
      <c r="F508" s="13">
        <v>0</v>
      </c>
      <c r="G508" s="13">
        <v>0</v>
      </c>
      <c r="H508" s="13">
        <v>0</v>
      </c>
      <c r="I508" s="13">
        <v>200</v>
      </c>
      <c r="J508" s="13">
        <v>0</v>
      </c>
      <c r="K508" s="13">
        <v>0</v>
      </c>
      <c r="L508" s="13">
        <v>0</v>
      </c>
      <c r="M508" s="21" t="s">
        <v>734</v>
      </c>
    </row>
    <row r="509" spans="1:13" s="37" customFormat="1" ht="51.75" customHeight="1">
      <c r="A509" s="206"/>
      <c r="B509" s="206"/>
      <c r="C509" s="206"/>
      <c r="D509" s="14">
        <v>2016</v>
      </c>
      <c r="E509" s="13">
        <v>200</v>
      </c>
      <c r="F509" s="13">
        <v>0</v>
      </c>
      <c r="G509" s="13">
        <v>0</v>
      </c>
      <c r="H509" s="13">
        <v>0</v>
      </c>
      <c r="I509" s="13">
        <v>200</v>
      </c>
      <c r="J509" s="13">
        <v>0</v>
      </c>
      <c r="K509" s="13">
        <v>0</v>
      </c>
      <c r="L509" s="13">
        <v>0</v>
      </c>
      <c r="M509" s="21" t="s">
        <v>734</v>
      </c>
    </row>
    <row r="510" spans="1:13" s="5" customFormat="1" ht="50.25" customHeight="1">
      <c r="A510" s="205" t="s">
        <v>84</v>
      </c>
      <c r="B510" s="205" t="s">
        <v>194</v>
      </c>
      <c r="C510" s="205" t="s">
        <v>24</v>
      </c>
      <c r="D510" s="14" t="s">
        <v>41</v>
      </c>
      <c r="E510" s="13">
        <f>E511+E512+E513+E514</f>
        <v>1766</v>
      </c>
      <c r="F510" s="13">
        <f t="shared" ref="F510:L510" si="184">F511+F512+F513+F514</f>
        <v>0</v>
      </c>
      <c r="G510" s="13">
        <f t="shared" si="184"/>
        <v>900</v>
      </c>
      <c r="H510" s="13">
        <f t="shared" si="184"/>
        <v>0</v>
      </c>
      <c r="I510" s="13">
        <f t="shared" si="184"/>
        <v>866</v>
      </c>
      <c r="J510" s="13">
        <f t="shared" si="184"/>
        <v>0</v>
      </c>
      <c r="K510" s="13">
        <f t="shared" si="184"/>
        <v>0</v>
      </c>
      <c r="L510" s="13">
        <f t="shared" si="184"/>
        <v>0</v>
      </c>
      <c r="M510" s="21"/>
    </row>
    <row r="511" spans="1:13" s="5" customFormat="1" ht="213" customHeight="1">
      <c r="A511" s="207"/>
      <c r="B511" s="207"/>
      <c r="C511" s="207"/>
      <c r="D511" s="14">
        <v>2013</v>
      </c>
      <c r="E511" s="13">
        <v>100</v>
      </c>
      <c r="F511" s="13">
        <v>0</v>
      </c>
      <c r="G511" s="13">
        <v>0</v>
      </c>
      <c r="H511" s="13">
        <v>0</v>
      </c>
      <c r="I511" s="13">
        <v>100</v>
      </c>
      <c r="J511" s="13">
        <v>0</v>
      </c>
      <c r="K511" s="13"/>
      <c r="L511" s="13"/>
      <c r="M511" s="21" t="s">
        <v>346</v>
      </c>
    </row>
    <row r="512" spans="1:13" s="5" customFormat="1" ht="225" customHeight="1">
      <c r="A512" s="207"/>
      <c r="B512" s="207"/>
      <c r="C512" s="207"/>
      <c r="D512" s="14">
        <v>2014</v>
      </c>
      <c r="E512" s="13">
        <v>1000</v>
      </c>
      <c r="F512" s="13">
        <v>0</v>
      </c>
      <c r="G512" s="13">
        <v>900</v>
      </c>
      <c r="H512" s="13">
        <v>0</v>
      </c>
      <c r="I512" s="13">
        <v>100</v>
      </c>
      <c r="J512" s="13">
        <v>0</v>
      </c>
      <c r="K512" s="13">
        <v>0</v>
      </c>
      <c r="L512" s="13">
        <v>0</v>
      </c>
      <c r="M512" s="21" t="s">
        <v>534</v>
      </c>
    </row>
    <row r="513" spans="1:13" s="5" customFormat="1" ht="53.25" customHeight="1">
      <c r="A513" s="207"/>
      <c r="B513" s="207"/>
      <c r="C513" s="207"/>
      <c r="D513" s="14">
        <v>2015</v>
      </c>
      <c r="E513" s="13">
        <v>333</v>
      </c>
      <c r="F513" s="13">
        <v>0</v>
      </c>
      <c r="G513" s="13">
        <v>0</v>
      </c>
      <c r="H513" s="13">
        <v>0</v>
      </c>
      <c r="I513" s="13">
        <v>333</v>
      </c>
      <c r="J513" s="13">
        <v>0</v>
      </c>
      <c r="K513" s="13">
        <v>0</v>
      </c>
      <c r="L513" s="13">
        <v>0</v>
      </c>
      <c r="M513" s="21" t="s">
        <v>734</v>
      </c>
    </row>
    <row r="514" spans="1:13" s="37" customFormat="1" ht="113.25" customHeight="1">
      <c r="A514" s="206"/>
      <c r="B514" s="206"/>
      <c r="C514" s="206"/>
      <c r="D514" s="14">
        <v>2016</v>
      </c>
      <c r="E514" s="13">
        <v>333</v>
      </c>
      <c r="F514" s="13">
        <v>0</v>
      </c>
      <c r="G514" s="13">
        <v>0</v>
      </c>
      <c r="H514" s="13">
        <v>0</v>
      </c>
      <c r="I514" s="13">
        <v>333</v>
      </c>
      <c r="J514" s="13">
        <v>0</v>
      </c>
      <c r="K514" s="13">
        <v>0</v>
      </c>
      <c r="L514" s="13">
        <v>0</v>
      </c>
      <c r="M514" s="21" t="s">
        <v>859</v>
      </c>
    </row>
    <row r="515" spans="1:13" s="5" customFormat="1" ht="218.25" customHeight="1">
      <c r="A515" s="10" t="s">
        <v>195</v>
      </c>
      <c r="B515" s="7" t="s">
        <v>196</v>
      </c>
      <c r="C515" s="7" t="s">
        <v>24</v>
      </c>
      <c r="D515" s="14">
        <v>2013</v>
      </c>
      <c r="E515" s="13">
        <v>800</v>
      </c>
      <c r="F515" s="13">
        <v>0</v>
      </c>
      <c r="G515" s="13">
        <v>0</v>
      </c>
      <c r="H515" s="13">
        <v>0</v>
      </c>
      <c r="I515" s="13">
        <v>800</v>
      </c>
      <c r="J515" s="13">
        <v>0</v>
      </c>
      <c r="K515" s="13">
        <v>0</v>
      </c>
      <c r="L515" s="13">
        <v>0</v>
      </c>
      <c r="M515" s="21" t="s">
        <v>346</v>
      </c>
    </row>
    <row r="516" spans="1:13" s="5" customFormat="1" ht="36" customHeight="1">
      <c r="A516" s="205" t="s">
        <v>197</v>
      </c>
      <c r="B516" s="205" t="s">
        <v>198</v>
      </c>
      <c r="C516" s="205" t="s">
        <v>199</v>
      </c>
      <c r="D516" s="14" t="s">
        <v>41</v>
      </c>
      <c r="E516" s="13">
        <f>E517+E518+E519+E520</f>
        <v>2150</v>
      </c>
      <c r="F516" s="13">
        <f t="shared" ref="F516:L516" si="185">F517+F518+F519+F520</f>
        <v>1370</v>
      </c>
      <c r="G516" s="13">
        <f t="shared" si="185"/>
        <v>0</v>
      </c>
      <c r="H516" s="13">
        <f t="shared" si="185"/>
        <v>0</v>
      </c>
      <c r="I516" s="13">
        <f t="shared" si="185"/>
        <v>2150</v>
      </c>
      <c r="J516" s="13">
        <f t="shared" si="185"/>
        <v>1370</v>
      </c>
      <c r="K516" s="13">
        <f t="shared" si="185"/>
        <v>0</v>
      </c>
      <c r="L516" s="13">
        <f t="shared" si="185"/>
        <v>0</v>
      </c>
      <c r="M516" s="7"/>
    </row>
    <row r="517" spans="1:13" s="5" customFormat="1" ht="156" customHeight="1">
      <c r="A517" s="207"/>
      <c r="B517" s="207"/>
      <c r="C517" s="207"/>
      <c r="D517" s="14">
        <v>2013</v>
      </c>
      <c r="E517" s="13">
        <v>500</v>
      </c>
      <c r="F517" s="13">
        <v>700</v>
      </c>
      <c r="G517" s="13">
        <v>0</v>
      </c>
      <c r="H517" s="13">
        <v>0</v>
      </c>
      <c r="I517" s="13">
        <v>500</v>
      </c>
      <c r="J517" s="13">
        <v>700</v>
      </c>
      <c r="K517" s="13">
        <v>0</v>
      </c>
      <c r="L517" s="13">
        <v>0</v>
      </c>
      <c r="M517" s="7" t="s">
        <v>405</v>
      </c>
    </row>
    <row r="518" spans="1:13" s="5" customFormat="1" ht="211.5" customHeight="1">
      <c r="A518" s="207"/>
      <c r="B518" s="207"/>
      <c r="C518" s="207"/>
      <c r="D518" s="14">
        <v>2014</v>
      </c>
      <c r="E518" s="13">
        <v>500</v>
      </c>
      <c r="F518" s="13">
        <v>420</v>
      </c>
      <c r="G518" s="13">
        <v>0</v>
      </c>
      <c r="H518" s="13">
        <v>0</v>
      </c>
      <c r="I518" s="13">
        <v>500</v>
      </c>
      <c r="J518" s="13">
        <v>420</v>
      </c>
      <c r="K518" s="13">
        <v>0</v>
      </c>
      <c r="L518" s="13">
        <v>0</v>
      </c>
      <c r="M518" s="21" t="s">
        <v>607</v>
      </c>
    </row>
    <row r="519" spans="1:13" s="5" customFormat="1" ht="66.75" customHeight="1">
      <c r="A519" s="207"/>
      <c r="B519" s="207"/>
      <c r="C519" s="207"/>
      <c r="D519" s="14">
        <v>2015</v>
      </c>
      <c r="E519" s="13">
        <v>550</v>
      </c>
      <c r="F519" s="13">
        <v>250</v>
      </c>
      <c r="G519" s="13">
        <v>0</v>
      </c>
      <c r="H519" s="13">
        <v>0</v>
      </c>
      <c r="I519" s="13">
        <v>550</v>
      </c>
      <c r="J519" s="13">
        <v>250</v>
      </c>
      <c r="K519" s="13">
        <v>0</v>
      </c>
      <c r="L519" s="13">
        <v>0</v>
      </c>
      <c r="M519" s="21" t="s">
        <v>707</v>
      </c>
    </row>
    <row r="520" spans="1:13" s="5" customFormat="1" ht="61.5" customHeight="1">
      <c r="A520" s="206"/>
      <c r="B520" s="206"/>
      <c r="C520" s="206"/>
      <c r="D520" s="14">
        <v>2016</v>
      </c>
      <c r="E520" s="13">
        <v>600</v>
      </c>
      <c r="F520" s="13"/>
      <c r="G520" s="13"/>
      <c r="H520" s="13"/>
      <c r="I520" s="13">
        <v>600</v>
      </c>
      <c r="J520" s="13"/>
      <c r="K520" s="13"/>
      <c r="L520" s="13"/>
      <c r="M520" s="12" t="s">
        <v>844</v>
      </c>
    </row>
    <row r="521" spans="1:13" s="5" customFormat="1" ht="115.5" customHeight="1">
      <c r="A521" s="10" t="s">
        <v>86</v>
      </c>
      <c r="B521" s="7" t="s">
        <v>200</v>
      </c>
      <c r="C521" s="7" t="s">
        <v>17</v>
      </c>
      <c r="D521" s="14">
        <v>2013</v>
      </c>
      <c r="E521" s="13">
        <v>2222.1999999999998</v>
      </c>
      <c r="F521" s="13">
        <v>2222.1999999999998</v>
      </c>
      <c r="G521" s="13">
        <v>2000</v>
      </c>
      <c r="H521" s="13">
        <v>2000</v>
      </c>
      <c r="I521" s="13">
        <v>222.2</v>
      </c>
      <c r="J521" s="13">
        <v>222.2</v>
      </c>
      <c r="K521" s="13">
        <v>0</v>
      </c>
      <c r="L521" s="13">
        <v>0</v>
      </c>
      <c r="M521" s="205" t="s">
        <v>399</v>
      </c>
    </row>
    <row r="522" spans="1:13" s="5" customFormat="1" ht="114" customHeight="1">
      <c r="A522" s="10" t="s">
        <v>88</v>
      </c>
      <c r="B522" s="7" t="s">
        <v>201</v>
      </c>
      <c r="C522" s="7" t="s">
        <v>17</v>
      </c>
      <c r="D522" s="14">
        <v>2013</v>
      </c>
      <c r="E522" s="13">
        <v>99.5</v>
      </c>
      <c r="F522" s="13">
        <v>99.5</v>
      </c>
      <c r="G522" s="13">
        <v>0</v>
      </c>
      <c r="H522" s="13">
        <v>0</v>
      </c>
      <c r="I522" s="13">
        <v>99.5</v>
      </c>
      <c r="J522" s="13">
        <v>99.5</v>
      </c>
      <c r="K522" s="13">
        <v>0</v>
      </c>
      <c r="L522" s="13">
        <v>0</v>
      </c>
      <c r="M522" s="207"/>
    </row>
    <row r="523" spans="1:13" s="5" customFormat="1" ht="51.75" customHeight="1">
      <c r="A523" s="10" t="s">
        <v>97</v>
      </c>
      <c r="B523" s="7" t="s">
        <v>202</v>
      </c>
      <c r="C523" s="7" t="s">
        <v>17</v>
      </c>
      <c r="D523" s="14">
        <v>2013</v>
      </c>
      <c r="E523" s="13">
        <v>99.6</v>
      </c>
      <c r="F523" s="13">
        <v>99.6</v>
      </c>
      <c r="G523" s="13">
        <v>0</v>
      </c>
      <c r="H523" s="13">
        <v>0</v>
      </c>
      <c r="I523" s="13">
        <v>99.6</v>
      </c>
      <c r="J523" s="13">
        <v>99.6</v>
      </c>
      <c r="K523" s="13">
        <v>0</v>
      </c>
      <c r="L523" s="13">
        <v>0</v>
      </c>
      <c r="M523" s="207"/>
    </row>
    <row r="524" spans="1:13" s="5" customFormat="1" ht="127.5" customHeight="1">
      <c r="A524" s="21" t="s">
        <v>100</v>
      </c>
      <c r="B524" s="7" t="s">
        <v>203</v>
      </c>
      <c r="C524" s="7" t="s">
        <v>17</v>
      </c>
      <c r="D524" s="14">
        <v>2013</v>
      </c>
      <c r="E524" s="13">
        <v>90</v>
      </c>
      <c r="F524" s="13">
        <v>194.4</v>
      </c>
      <c r="G524" s="13">
        <v>0</v>
      </c>
      <c r="H524" s="13">
        <v>0</v>
      </c>
      <c r="I524" s="13">
        <v>90</v>
      </c>
      <c r="J524" s="13">
        <v>194.4</v>
      </c>
      <c r="K524" s="13">
        <v>0</v>
      </c>
      <c r="L524" s="13">
        <v>0</v>
      </c>
      <c r="M524" s="206"/>
    </row>
    <row r="525" spans="1:13" s="5" customFormat="1" ht="75" customHeight="1">
      <c r="A525" s="21" t="s">
        <v>102</v>
      </c>
      <c r="B525" s="21" t="s">
        <v>487</v>
      </c>
      <c r="C525" s="21" t="s">
        <v>17</v>
      </c>
      <c r="D525" s="14">
        <v>2014</v>
      </c>
      <c r="E525" s="13">
        <v>48.4</v>
      </c>
      <c r="F525" s="13">
        <v>0</v>
      </c>
      <c r="G525" s="13">
        <v>0</v>
      </c>
      <c r="H525" s="13">
        <v>0</v>
      </c>
      <c r="I525" s="13">
        <v>48.4</v>
      </c>
      <c r="J525" s="13">
        <v>0</v>
      </c>
      <c r="K525" s="13">
        <v>0</v>
      </c>
      <c r="L525" s="13">
        <v>0</v>
      </c>
      <c r="M525" s="205" t="s">
        <v>699</v>
      </c>
    </row>
    <row r="526" spans="1:13" s="5" customFormat="1" ht="76.5" customHeight="1">
      <c r="A526" s="21" t="s">
        <v>104</v>
      </c>
      <c r="B526" s="21" t="s">
        <v>488</v>
      </c>
      <c r="C526" s="21" t="s">
        <v>17</v>
      </c>
      <c r="D526" s="14">
        <v>2014</v>
      </c>
      <c r="E526" s="13">
        <v>46.64</v>
      </c>
      <c r="F526" s="13">
        <v>0</v>
      </c>
      <c r="G526" s="13">
        <v>0</v>
      </c>
      <c r="H526" s="13">
        <v>0</v>
      </c>
      <c r="I526" s="13">
        <v>46.64</v>
      </c>
      <c r="J526" s="13">
        <v>0</v>
      </c>
      <c r="K526" s="13">
        <v>0</v>
      </c>
      <c r="L526" s="13">
        <v>0</v>
      </c>
      <c r="M526" s="207"/>
    </row>
    <row r="527" spans="1:13" s="5" customFormat="1" ht="114.75" customHeight="1">
      <c r="A527" s="205" t="s">
        <v>489</v>
      </c>
      <c r="B527" s="205" t="s">
        <v>490</v>
      </c>
      <c r="C527" s="205" t="s">
        <v>17</v>
      </c>
      <c r="D527" s="14">
        <v>2014</v>
      </c>
      <c r="E527" s="13">
        <v>58.96</v>
      </c>
      <c r="F527" s="13">
        <v>50</v>
      </c>
      <c r="G527" s="13">
        <v>0</v>
      </c>
      <c r="H527" s="13">
        <v>0</v>
      </c>
      <c r="I527" s="13">
        <v>58.96</v>
      </c>
      <c r="J527" s="13">
        <v>50</v>
      </c>
      <c r="K527" s="13">
        <v>0</v>
      </c>
      <c r="L527" s="13">
        <v>0</v>
      </c>
      <c r="M527" s="207"/>
    </row>
    <row r="528" spans="1:13" s="5" customFormat="1" ht="42" customHeight="1">
      <c r="A528" s="206"/>
      <c r="B528" s="206"/>
      <c r="C528" s="206"/>
      <c r="D528" s="14">
        <v>2016</v>
      </c>
      <c r="E528" s="13">
        <v>92.9</v>
      </c>
      <c r="F528" s="13">
        <v>0</v>
      </c>
      <c r="G528" s="13">
        <v>0</v>
      </c>
      <c r="H528" s="13">
        <v>0</v>
      </c>
      <c r="I528" s="13">
        <v>92.9</v>
      </c>
      <c r="J528" s="13">
        <v>0</v>
      </c>
      <c r="K528" s="13">
        <v>0</v>
      </c>
      <c r="L528" s="13">
        <v>0</v>
      </c>
      <c r="M528" s="207"/>
    </row>
    <row r="529" spans="1:13" s="5" customFormat="1" ht="42" customHeight="1">
      <c r="A529" s="205" t="s">
        <v>491</v>
      </c>
      <c r="B529" s="205" t="s">
        <v>492</v>
      </c>
      <c r="C529" s="205" t="s">
        <v>17</v>
      </c>
      <c r="D529" s="14" t="s">
        <v>457</v>
      </c>
      <c r="E529" s="13">
        <f>E530+E531</f>
        <v>99</v>
      </c>
      <c r="F529" s="13">
        <f t="shared" ref="F529:L529" si="186">F530+F531</f>
        <v>0</v>
      </c>
      <c r="G529" s="13">
        <f t="shared" si="186"/>
        <v>0</v>
      </c>
      <c r="H529" s="13">
        <f t="shared" si="186"/>
        <v>0</v>
      </c>
      <c r="I529" s="13">
        <f t="shared" si="186"/>
        <v>99</v>
      </c>
      <c r="J529" s="13">
        <f t="shared" si="186"/>
        <v>0</v>
      </c>
      <c r="K529" s="13">
        <f t="shared" si="186"/>
        <v>0</v>
      </c>
      <c r="L529" s="13">
        <f t="shared" si="186"/>
        <v>0</v>
      </c>
      <c r="M529" s="207"/>
    </row>
    <row r="530" spans="1:13" s="5" customFormat="1" ht="75" customHeight="1">
      <c r="A530" s="207"/>
      <c r="B530" s="207"/>
      <c r="C530" s="207"/>
      <c r="D530" s="14">
        <v>2014</v>
      </c>
      <c r="E530" s="13">
        <v>66</v>
      </c>
      <c r="F530" s="13">
        <v>0</v>
      </c>
      <c r="G530" s="13">
        <v>0</v>
      </c>
      <c r="H530" s="13">
        <v>0</v>
      </c>
      <c r="I530" s="13">
        <v>66</v>
      </c>
      <c r="J530" s="13">
        <v>0</v>
      </c>
      <c r="K530" s="13">
        <v>0</v>
      </c>
      <c r="L530" s="13">
        <v>0</v>
      </c>
      <c r="M530" s="206"/>
    </row>
    <row r="531" spans="1:13" s="5" customFormat="1" ht="75" customHeight="1">
      <c r="A531" s="206"/>
      <c r="B531" s="206"/>
      <c r="C531" s="206"/>
      <c r="D531" s="14">
        <v>2016</v>
      </c>
      <c r="E531" s="13">
        <v>33</v>
      </c>
      <c r="F531" s="13">
        <v>0</v>
      </c>
      <c r="G531" s="13">
        <v>0</v>
      </c>
      <c r="H531" s="13">
        <v>0</v>
      </c>
      <c r="I531" s="13">
        <v>33</v>
      </c>
      <c r="J531" s="13">
        <v>0</v>
      </c>
      <c r="K531" s="13">
        <v>0</v>
      </c>
      <c r="L531" s="13">
        <v>0</v>
      </c>
      <c r="M531" s="175"/>
    </row>
    <row r="532" spans="1:13" s="5" customFormat="1" ht="75" customHeight="1">
      <c r="A532" s="205" t="s">
        <v>680</v>
      </c>
      <c r="B532" s="205" t="s">
        <v>681</v>
      </c>
      <c r="C532" s="205" t="s">
        <v>17</v>
      </c>
      <c r="D532" s="14" t="s">
        <v>457</v>
      </c>
      <c r="E532" s="13">
        <f>E533+E534</f>
        <v>330</v>
      </c>
      <c r="F532" s="13">
        <f t="shared" ref="F532:L532" si="187">F533+F534</f>
        <v>133</v>
      </c>
      <c r="G532" s="13">
        <f t="shared" si="187"/>
        <v>0</v>
      </c>
      <c r="H532" s="13">
        <f t="shared" si="187"/>
        <v>0</v>
      </c>
      <c r="I532" s="13">
        <f t="shared" si="187"/>
        <v>330</v>
      </c>
      <c r="J532" s="13">
        <f t="shared" si="187"/>
        <v>133</v>
      </c>
      <c r="K532" s="13">
        <f t="shared" si="187"/>
        <v>0</v>
      </c>
      <c r="L532" s="13">
        <f t="shared" si="187"/>
        <v>0</v>
      </c>
      <c r="M532" s="45"/>
    </row>
    <row r="533" spans="1:13" s="5" customFormat="1" ht="128.25" customHeight="1">
      <c r="A533" s="207"/>
      <c r="B533" s="207"/>
      <c r="C533" s="207"/>
      <c r="D533" s="14">
        <v>2015</v>
      </c>
      <c r="E533" s="13">
        <v>220</v>
      </c>
      <c r="F533" s="13">
        <v>133</v>
      </c>
      <c r="G533" s="13">
        <v>0</v>
      </c>
      <c r="H533" s="13">
        <v>0</v>
      </c>
      <c r="I533" s="13">
        <v>220</v>
      </c>
      <c r="J533" s="13">
        <v>133</v>
      </c>
      <c r="K533" s="13">
        <v>0</v>
      </c>
      <c r="L533" s="13">
        <v>0</v>
      </c>
      <c r="M533" s="45" t="s">
        <v>752</v>
      </c>
    </row>
    <row r="534" spans="1:13" s="5" customFormat="1" ht="37.5" customHeight="1">
      <c r="A534" s="206"/>
      <c r="B534" s="206"/>
      <c r="C534" s="61"/>
      <c r="D534" s="14">
        <v>2016</v>
      </c>
      <c r="E534" s="13">
        <v>110</v>
      </c>
      <c r="F534" s="13">
        <v>0</v>
      </c>
      <c r="G534" s="13">
        <v>0</v>
      </c>
      <c r="H534" s="13">
        <v>0</v>
      </c>
      <c r="I534" s="13">
        <v>110</v>
      </c>
      <c r="J534" s="13">
        <v>0</v>
      </c>
      <c r="K534" s="13">
        <v>0</v>
      </c>
      <c r="L534" s="13">
        <v>0</v>
      </c>
      <c r="M534" s="175" t="s">
        <v>849</v>
      </c>
    </row>
    <row r="535" spans="1:13" s="5" customFormat="1" ht="91.5" customHeight="1">
      <c r="A535" s="21" t="s">
        <v>682</v>
      </c>
      <c r="B535" s="21" t="s">
        <v>683</v>
      </c>
      <c r="C535" s="21" t="s">
        <v>52</v>
      </c>
      <c r="D535" s="14">
        <v>2015</v>
      </c>
      <c r="E535" s="13">
        <v>600</v>
      </c>
      <c r="F535" s="13">
        <v>0</v>
      </c>
      <c r="G535" s="13">
        <v>540</v>
      </c>
      <c r="H535" s="13">
        <v>0</v>
      </c>
      <c r="I535" s="13">
        <v>60</v>
      </c>
      <c r="J535" s="13">
        <v>0</v>
      </c>
      <c r="K535" s="13">
        <v>0</v>
      </c>
      <c r="L535" s="13">
        <v>0</v>
      </c>
      <c r="M535" s="45" t="s">
        <v>703</v>
      </c>
    </row>
    <row r="536" spans="1:13" s="5" customFormat="1" ht="91.5" customHeight="1">
      <c r="A536" s="21" t="s">
        <v>827</v>
      </c>
      <c r="B536" s="21" t="s">
        <v>828</v>
      </c>
      <c r="C536" s="21" t="s">
        <v>52</v>
      </c>
      <c r="D536" s="14">
        <v>2016</v>
      </c>
      <c r="E536" s="13">
        <v>1000</v>
      </c>
      <c r="F536" s="13">
        <v>0</v>
      </c>
      <c r="G536" s="13">
        <v>0</v>
      </c>
      <c r="H536" s="13">
        <v>0</v>
      </c>
      <c r="I536" s="13">
        <v>1000</v>
      </c>
      <c r="J536" s="13">
        <v>0</v>
      </c>
      <c r="K536" s="13">
        <v>0</v>
      </c>
      <c r="L536" s="13">
        <v>0</v>
      </c>
      <c r="M536" s="175" t="s">
        <v>779</v>
      </c>
    </row>
    <row r="537" spans="1:13" s="5" customFormat="1" ht="109.5" customHeight="1">
      <c r="A537" s="21" t="s">
        <v>494</v>
      </c>
      <c r="B537" s="21" t="s">
        <v>493</v>
      </c>
      <c r="C537" s="21" t="s">
        <v>495</v>
      </c>
      <c r="D537" s="14">
        <v>2014</v>
      </c>
      <c r="E537" s="13">
        <v>250</v>
      </c>
      <c r="F537" s="13">
        <v>0</v>
      </c>
      <c r="G537" s="13">
        <v>227.3</v>
      </c>
      <c r="H537" s="13">
        <v>0</v>
      </c>
      <c r="I537" s="13">
        <v>22.7</v>
      </c>
      <c r="J537" s="13">
        <v>0</v>
      </c>
      <c r="K537" s="13">
        <v>0</v>
      </c>
      <c r="L537" s="13">
        <v>0</v>
      </c>
      <c r="M537" s="142" t="s">
        <v>574</v>
      </c>
    </row>
    <row r="538" spans="1:13" s="5" customFormat="1" ht="46.5" customHeight="1">
      <c r="A538" s="248" t="s">
        <v>204</v>
      </c>
      <c r="B538" s="208" t="s">
        <v>205</v>
      </c>
      <c r="C538" s="208" t="s">
        <v>206</v>
      </c>
      <c r="D538" s="14" t="s">
        <v>457</v>
      </c>
      <c r="E538" s="13">
        <f>E539+E540+E541</f>
        <v>1930</v>
      </c>
      <c r="F538" s="13">
        <f t="shared" ref="F538:L538" si="188">F539+F540+F541</f>
        <v>0</v>
      </c>
      <c r="G538" s="13">
        <f t="shared" si="188"/>
        <v>772.8</v>
      </c>
      <c r="H538" s="13">
        <f t="shared" si="188"/>
        <v>0</v>
      </c>
      <c r="I538" s="13">
        <f t="shared" si="188"/>
        <v>1157.2</v>
      </c>
      <c r="J538" s="13">
        <f t="shared" si="188"/>
        <v>0</v>
      </c>
      <c r="K538" s="13">
        <f t="shared" si="188"/>
        <v>0</v>
      </c>
      <c r="L538" s="13">
        <f t="shared" si="188"/>
        <v>0</v>
      </c>
      <c r="M538" s="142"/>
    </row>
    <row r="539" spans="1:13" s="5" customFormat="1" ht="84" customHeight="1">
      <c r="A539" s="249"/>
      <c r="B539" s="209"/>
      <c r="C539" s="209"/>
      <c r="D539" s="14">
        <v>2013</v>
      </c>
      <c r="E539" s="13">
        <v>50</v>
      </c>
      <c r="F539" s="13">
        <v>0</v>
      </c>
      <c r="G539" s="13">
        <v>45.5</v>
      </c>
      <c r="H539" s="13">
        <v>0</v>
      </c>
      <c r="I539" s="13">
        <v>4.5</v>
      </c>
      <c r="J539" s="13">
        <v>0</v>
      </c>
      <c r="K539" s="13">
        <v>0</v>
      </c>
      <c r="L539" s="13">
        <v>0</v>
      </c>
      <c r="M539" s="7" t="s">
        <v>364</v>
      </c>
    </row>
    <row r="540" spans="1:13" s="5" customFormat="1" ht="82.5" customHeight="1">
      <c r="A540" s="249"/>
      <c r="B540" s="209"/>
      <c r="C540" s="209"/>
      <c r="D540" s="14">
        <v>2015</v>
      </c>
      <c r="E540" s="13">
        <v>800</v>
      </c>
      <c r="F540" s="13">
        <v>0</v>
      </c>
      <c r="G540" s="13">
        <v>727.3</v>
      </c>
      <c r="H540" s="13">
        <v>0</v>
      </c>
      <c r="I540" s="13">
        <v>72.7</v>
      </c>
      <c r="J540" s="13">
        <v>0</v>
      </c>
      <c r="K540" s="13">
        <v>0</v>
      </c>
      <c r="L540" s="13">
        <v>0</v>
      </c>
      <c r="M540" s="7" t="s">
        <v>364</v>
      </c>
    </row>
    <row r="541" spans="1:13" s="37" customFormat="1" ht="66.75" customHeight="1">
      <c r="A541" s="250"/>
      <c r="B541" s="210"/>
      <c r="C541" s="210"/>
      <c r="D541" s="14">
        <v>2016</v>
      </c>
      <c r="E541" s="13">
        <v>1080</v>
      </c>
      <c r="F541" s="13">
        <v>0</v>
      </c>
      <c r="G541" s="13">
        <v>0</v>
      </c>
      <c r="H541" s="13">
        <v>0</v>
      </c>
      <c r="I541" s="13">
        <v>1080</v>
      </c>
      <c r="J541" s="13">
        <v>0</v>
      </c>
      <c r="K541" s="13">
        <v>0</v>
      </c>
      <c r="L541" s="13">
        <v>0</v>
      </c>
      <c r="M541" s="157" t="s">
        <v>864</v>
      </c>
    </row>
    <row r="542" spans="1:13" s="5" customFormat="1" ht="63.75" customHeight="1">
      <c r="A542" s="105" t="s">
        <v>496</v>
      </c>
      <c r="B542" s="21" t="s">
        <v>497</v>
      </c>
      <c r="C542" s="21" t="s">
        <v>495</v>
      </c>
      <c r="D542" s="14">
        <v>2014</v>
      </c>
      <c r="E542" s="13">
        <v>4750</v>
      </c>
      <c r="F542" s="13">
        <v>0</v>
      </c>
      <c r="G542" s="13">
        <v>4318</v>
      </c>
      <c r="H542" s="13">
        <v>0</v>
      </c>
      <c r="I542" s="13">
        <v>432</v>
      </c>
      <c r="J542" s="13">
        <v>0</v>
      </c>
      <c r="K542" s="13">
        <v>0</v>
      </c>
      <c r="L542" s="13">
        <v>0</v>
      </c>
      <c r="M542" s="7" t="s">
        <v>575</v>
      </c>
    </row>
    <row r="543" spans="1:13" s="5" customFormat="1" ht="113.25" customHeight="1">
      <c r="A543" s="105" t="s">
        <v>498</v>
      </c>
      <c r="B543" s="21" t="s">
        <v>499</v>
      </c>
      <c r="C543" s="21" t="s">
        <v>21</v>
      </c>
      <c r="D543" s="14">
        <v>2014</v>
      </c>
      <c r="E543" s="13">
        <v>50</v>
      </c>
      <c r="F543" s="13">
        <v>10</v>
      </c>
      <c r="G543" s="13">
        <v>0</v>
      </c>
      <c r="H543" s="13">
        <v>0</v>
      </c>
      <c r="I543" s="13">
        <v>50</v>
      </c>
      <c r="J543" s="13">
        <v>10</v>
      </c>
      <c r="K543" s="13">
        <v>0</v>
      </c>
      <c r="L543" s="13">
        <v>0</v>
      </c>
      <c r="M543" s="143" t="s">
        <v>546</v>
      </c>
    </row>
    <row r="544" spans="1:13" s="5" customFormat="1" ht="40.5" customHeight="1">
      <c r="A544" s="248" t="s">
        <v>500</v>
      </c>
      <c r="B544" s="205" t="s">
        <v>501</v>
      </c>
      <c r="C544" s="205" t="s">
        <v>21</v>
      </c>
      <c r="D544" s="14" t="s">
        <v>457</v>
      </c>
      <c r="E544" s="13">
        <f>E545+E546</f>
        <v>1200</v>
      </c>
      <c r="F544" s="13">
        <f t="shared" ref="F544:L544" si="189">F545+F546</f>
        <v>112</v>
      </c>
      <c r="G544" s="13">
        <f t="shared" si="189"/>
        <v>0</v>
      </c>
      <c r="H544" s="13">
        <f t="shared" si="189"/>
        <v>0</v>
      </c>
      <c r="I544" s="13">
        <f t="shared" si="189"/>
        <v>1200</v>
      </c>
      <c r="J544" s="13">
        <f t="shared" si="189"/>
        <v>112</v>
      </c>
      <c r="K544" s="13">
        <f t="shared" si="189"/>
        <v>0</v>
      </c>
      <c r="L544" s="13">
        <f t="shared" si="189"/>
        <v>0</v>
      </c>
      <c r="M544" s="144"/>
    </row>
    <row r="545" spans="1:13" s="5" customFormat="1" ht="82.5" customHeight="1">
      <c r="A545" s="249"/>
      <c r="B545" s="207"/>
      <c r="C545" s="207"/>
      <c r="D545" s="14">
        <v>2014</v>
      </c>
      <c r="E545" s="13">
        <v>450</v>
      </c>
      <c r="F545" s="13">
        <v>112</v>
      </c>
      <c r="G545" s="13">
        <v>0</v>
      </c>
      <c r="H545" s="13">
        <v>0</v>
      </c>
      <c r="I545" s="13">
        <v>450</v>
      </c>
      <c r="J545" s="13">
        <v>112</v>
      </c>
      <c r="K545" s="13">
        <v>0</v>
      </c>
      <c r="L545" s="13">
        <v>0</v>
      </c>
      <c r="M545" s="92" t="s">
        <v>547</v>
      </c>
    </row>
    <row r="546" spans="1:13" s="5" customFormat="1" ht="82.5" customHeight="1">
      <c r="A546" s="250"/>
      <c r="B546" s="206"/>
      <c r="C546" s="206"/>
      <c r="D546" s="14">
        <v>2016</v>
      </c>
      <c r="E546" s="13">
        <v>750</v>
      </c>
      <c r="F546" s="13">
        <v>0</v>
      </c>
      <c r="G546" s="13">
        <v>0</v>
      </c>
      <c r="H546" s="13">
        <v>0</v>
      </c>
      <c r="I546" s="13">
        <v>750</v>
      </c>
      <c r="J546" s="13">
        <v>0</v>
      </c>
      <c r="K546" s="13">
        <v>0</v>
      </c>
      <c r="L546" s="13">
        <v>0</v>
      </c>
      <c r="M546" s="162" t="s">
        <v>835</v>
      </c>
    </row>
    <row r="547" spans="1:13" s="5" customFormat="1" ht="39.75" customHeight="1">
      <c r="A547" s="214" t="s">
        <v>207</v>
      </c>
      <c r="B547" s="205" t="s">
        <v>208</v>
      </c>
      <c r="C547" s="205" t="s">
        <v>51</v>
      </c>
      <c r="D547" s="14" t="s">
        <v>41</v>
      </c>
      <c r="E547" s="13">
        <f>E548+E549+E550+E551</f>
        <v>2795</v>
      </c>
      <c r="F547" s="13">
        <f t="shared" ref="F547:L547" si="190">F548+F549+F550+F551</f>
        <v>379.40000000000003</v>
      </c>
      <c r="G547" s="13">
        <f t="shared" si="190"/>
        <v>0</v>
      </c>
      <c r="H547" s="13">
        <f t="shared" si="190"/>
        <v>0</v>
      </c>
      <c r="I547" s="13">
        <f t="shared" si="190"/>
        <v>2795</v>
      </c>
      <c r="J547" s="13">
        <f t="shared" si="190"/>
        <v>379.40000000000003</v>
      </c>
      <c r="K547" s="13">
        <f t="shared" si="190"/>
        <v>0</v>
      </c>
      <c r="L547" s="13">
        <f t="shared" si="190"/>
        <v>0</v>
      </c>
      <c r="M547" s="7"/>
    </row>
    <row r="548" spans="1:13" s="5" customFormat="1" ht="121.5" customHeight="1">
      <c r="A548" s="215"/>
      <c r="B548" s="207"/>
      <c r="C548" s="207"/>
      <c r="D548" s="14">
        <v>2013</v>
      </c>
      <c r="E548" s="13">
        <v>675</v>
      </c>
      <c r="F548" s="13">
        <v>217</v>
      </c>
      <c r="G548" s="13">
        <v>0</v>
      </c>
      <c r="H548" s="13">
        <v>0</v>
      </c>
      <c r="I548" s="13">
        <v>675</v>
      </c>
      <c r="J548" s="13">
        <v>217</v>
      </c>
      <c r="K548" s="13">
        <v>0</v>
      </c>
      <c r="L548" s="13">
        <v>0</v>
      </c>
      <c r="M548" s="7" t="s">
        <v>312</v>
      </c>
    </row>
    <row r="549" spans="1:13" s="5" customFormat="1" ht="143.25" customHeight="1">
      <c r="A549" s="215"/>
      <c r="B549" s="207"/>
      <c r="C549" s="207"/>
      <c r="D549" s="14">
        <v>2014</v>
      </c>
      <c r="E549" s="13">
        <v>700</v>
      </c>
      <c r="F549" s="13">
        <v>94</v>
      </c>
      <c r="G549" s="13">
        <v>0</v>
      </c>
      <c r="H549" s="13">
        <v>0</v>
      </c>
      <c r="I549" s="13">
        <v>700</v>
      </c>
      <c r="J549" s="13">
        <v>94</v>
      </c>
      <c r="K549" s="13">
        <v>0</v>
      </c>
      <c r="L549" s="13">
        <v>0</v>
      </c>
      <c r="M549" s="107" t="s">
        <v>631</v>
      </c>
    </row>
    <row r="550" spans="1:13" s="5" customFormat="1" ht="132.75" customHeight="1">
      <c r="A550" s="215"/>
      <c r="B550" s="207"/>
      <c r="C550" s="207"/>
      <c r="D550" s="14">
        <v>2015</v>
      </c>
      <c r="E550" s="13">
        <v>700</v>
      </c>
      <c r="F550" s="13">
        <v>44.1</v>
      </c>
      <c r="G550" s="13">
        <v>0</v>
      </c>
      <c r="H550" s="13">
        <v>0</v>
      </c>
      <c r="I550" s="13">
        <v>700</v>
      </c>
      <c r="J550" s="13">
        <v>44.1</v>
      </c>
      <c r="K550" s="13">
        <v>0</v>
      </c>
      <c r="L550" s="13">
        <v>0</v>
      </c>
      <c r="M550" s="138" t="s">
        <v>767</v>
      </c>
    </row>
    <row r="551" spans="1:13" s="5" customFormat="1" ht="77.25" customHeight="1">
      <c r="A551" s="216"/>
      <c r="B551" s="206"/>
      <c r="C551" s="206"/>
      <c r="D551" s="14">
        <v>2016</v>
      </c>
      <c r="E551" s="13">
        <v>720</v>
      </c>
      <c r="F551" s="13">
        <v>24.3</v>
      </c>
      <c r="G551" s="13">
        <v>0</v>
      </c>
      <c r="H551" s="13">
        <v>0</v>
      </c>
      <c r="I551" s="13">
        <v>720</v>
      </c>
      <c r="J551" s="13">
        <v>24.3</v>
      </c>
      <c r="K551" s="13">
        <v>0</v>
      </c>
      <c r="L551" s="13">
        <v>0</v>
      </c>
      <c r="M551" s="138" t="s">
        <v>896</v>
      </c>
    </row>
    <row r="552" spans="1:13" s="5" customFormat="1" ht="82.5" customHeight="1">
      <c r="A552" s="187" t="s">
        <v>13</v>
      </c>
      <c r="B552" s="185" t="s">
        <v>829</v>
      </c>
      <c r="C552" s="185" t="s">
        <v>24</v>
      </c>
      <c r="D552" s="14">
        <v>2016</v>
      </c>
      <c r="E552" s="13">
        <f>E553</f>
        <v>15000</v>
      </c>
      <c r="F552" s="13">
        <f t="shared" ref="F552:L552" si="191">F553</f>
        <v>0</v>
      </c>
      <c r="G552" s="13">
        <f t="shared" si="191"/>
        <v>0</v>
      </c>
      <c r="H552" s="13">
        <f t="shared" si="191"/>
        <v>0</v>
      </c>
      <c r="I552" s="13">
        <f t="shared" si="191"/>
        <v>15000</v>
      </c>
      <c r="J552" s="13">
        <f t="shared" si="191"/>
        <v>0</v>
      </c>
      <c r="K552" s="13">
        <f t="shared" si="191"/>
        <v>0</v>
      </c>
      <c r="L552" s="13">
        <f t="shared" si="191"/>
        <v>0</v>
      </c>
      <c r="M552" s="138"/>
    </row>
    <row r="553" spans="1:13" s="5" customFormat="1" ht="123" customHeight="1">
      <c r="A553" s="189" t="s">
        <v>14</v>
      </c>
      <c r="B553" s="188" t="s">
        <v>830</v>
      </c>
      <c r="C553" s="188" t="s">
        <v>24</v>
      </c>
      <c r="D553" s="14">
        <v>2016</v>
      </c>
      <c r="E553" s="13">
        <v>15000</v>
      </c>
      <c r="F553" s="13">
        <v>0</v>
      </c>
      <c r="G553" s="13">
        <v>0</v>
      </c>
      <c r="H553" s="13">
        <v>0</v>
      </c>
      <c r="I553" s="13">
        <v>15000</v>
      </c>
      <c r="J553" s="13">
        <v>0</v>
      </c>
      <c r="K553" s="13">
        <v>0</v>
      </c>
      <c r="L553" s="13">
        <v>0</v>
      </c>
      <c r="M553" s="135" t="s">
        <v>899</v>
      </c>
    </row>
    <row r="554" spans="1:13" s="5" customFormat="1" ht="51.75" customHeight="1">
      <c r="A554" s="205" t="s">
        <v>22</v>
      </c>
      <c r="B554" s="205" t="s">
        <v>209</v>
      </c>
      <c r="C554" s="208"/>
      <c r="D554" s="14" t="s">
        <v>41</v>
      </c>
      <c r="E554" s="13">
        <f>E555+E556+E557+E558</f>
        <v>24100</v>
      </c>
      <c r="F554" s="13">
        <f t="shared" ref="F554:L554" si="192">F555+F556+F557+F558</f>
        <v>9191.4599999999991</v>
      </c>
      <c r="G554" s="13">
        <f t="shared" si="192"/>
        <v>19267</v>
      </c>
      <c r="H554" s="13">
        <f t="shared" si="192"/>
        <v>2470.16</v>
      </c>
      <c r="I554" s="13">
        <f t="shared" si="192"/>
        <v>2733</v>
      </c>
      <c r="J554" s="13">
        <f t="shared" si="192"/>
        <v>4484.3</v>
      </c>
      <c r="K554" s="13">
        <f t="shared" si="192"/>
        <v>2100</v>
      </c>
      <c r="L554" s="13">
        <f t="shared" si="192"/>
        <v>2237</v>
      </c>
      <c r="M554" s="7"/>
    </row>
    <row r="555" spans="1:13" s="5" customFormat="1" ht="42" customHeight="1">
      <c r="A555" s="207"/>
      <c r="B555" s="207"/>
      <c r="C555" s="209"/>
      <c r="D555" s="14">
        <v>2013</v>
      </c>
      <c r="E555" s="13">
        <v>6100</v>
      </c>
      <c r="F555" s="18">
        <v>877.5</v>
      </c>
      <c r="G555" s="18">
        <v>5046.2</v>
      </c>
      <c r="H555" s="18">
        <v>0</v>
      </c>
      <c r="I555" s="18">
        <v>453.8</v>
      </c>
      <c r="J555" s="18">
        <v>241.5</v>
      </c>
      <c r="K555" s="18">
        <v>600</v>
      </c>
      <c r="L555" s="18">
        <v>636</v>
      </c>
      <c r="M555" s="7"/>
    </row>
    <row r="556" spans="1:13" s="5" customFormat="1" ht="38.25" customHeight="1">
      <c r="A556" s="207"/>
      <c r="B556" s="207"/>
      <c r="C556" s="209"/>
      <c r="D556" s="14">
        <v>2014</v>
      </c>
      <c r="E556" s="13">
        <f t="shared" ref="E556:L557" si="193">E562+E567+E573</f>
        <v>6000</v>
      </c>
      <c r="F556" s="13">
        <f t="shared" si="193"/>
        <v>4656</v>
      </c>
      <c r="G556" s="13">
        <f t="shared" si="193"/>
        <v>4220.8</v>
      </c>
      <c r="H556" s="13">
        <f t="shared" si="193"/>
        <v>2200</v>
      </c>
      <c r="I556" s="13">
        <f t="shared" si="193"/>
        <v>1279.2</v>
      </c>
      <c r="J556" s="13">
        <f t="shared" si="193"/>
        <v>1671</v>
      </c>
      <c r="K556" s="13">
        <f t="shared" si="193"/>
        <v>500</v>
      </c>
      <c r="L556" s="13">
        <f t="shared" si="193"/>
        <v>785</v>
      </c>
      <c r="M556" s="7"/>
    </row>
    <row r="557" spans="1:13" s="5" customFormat="1" ht="38.25" customHeight="1">
      <c r="A557" s="207"/>
      <c r="B557" s="207"/>
      <c r="C557" s="209"/>
      <c r="D557" s="14">
        <v>2015</v>
      </c>
      <c r="E557" s="13">
        <f t="shared" si="193"/>
        <v>6000</v>
      </c>
      <c r="F557" s="15">
        <f t="shared" si="193"/>
        <v>3116.16</v>
      </c>
      <c r="G557" s="13">
        <f t="shared" si="193"/>
        <v>5000</v>
      </c>
      <c r="H557" s="13">
        <f t="shared" si="193"/>
        <v>270.16000000000003</v>
      </c>
      <c r="I557" s="13">
        <f t="shared" si="193"/>
        <v>500</v>
      </c>
      <c r="J557" s="13">
        <f t="shared" si="193"/>
        <v>2230</v>
      </c>
      <c r="K557" s="13">
        <f t="shared" si="193"/>
        <v>500</v>
      </c>
      <c r="L557" s="13">
        <f t="shared" si="193"/>
        <v>616</v>
      </c>
      <c r="M557" s="7"/>
    </row>
    <row r="558" spans="1:13" s="5" customFormat="1" ht="38.25" customHeight="1">
      <c r="A558" s="206"/>
      <c r="B558" s="206"/>
      <c r="C558" s="210"/>
      <c r="D558" s="14">
        <v>2016</v>
      </c>
      <c r="E558" s="13">
        <f>E564+E569+E575</f>
        <v>6000</v>
      </c>
      <c r="F558" s="13">
        <f t="shared" ref="F558:L558" si="194">F564+F569+F575</f>
        <v>541.79999999999995</v>
      </c>
      <c r="G558" s="13">
        <f t="shared" si="194"/>
        <v>5000</v>
      </c>
      <c r="H558" s="13">
        <f t="shared" si="194"/>
        <v>0</v>
      </c>
      <c r="I558" s="13">
        <f t="shared" si="194"/>
        <v>500</v>
      </c>
      <c r="J558" s="13">
        <f t="shared" si="194"/>
        <v>341.8</v>
      </c>
      <c r="K558" s="13">
        <f t="shared" si="194"/>
        <v>500</v>
      </c>
      <c r="L558" s="13">
        <f t="shared" si="194"/>
        <v>200</v>
      </c>
      <c r="M558" s="7"/>
    </row>
    <row r="559" spans="1:13" s="5" customFormat="1" ht="151.5" customHeight="1">
      <c r="A559" s="21" t="s">
        <v>26</v>
      </c>
      <c r="B559" s="7" t="s">
        <v>210</v>
      </c>
      <c r="C559" s="7" t="s">
        <v>35</v>
      </c>
      <c r="D559" s="14">
        <v>2013</v>
      </c>
      <c r="E559" s="13">
        <v>439</v>
      </c>
      <c r="F559" s="13">
        <v>0</v>
      </c>
      <c r="G559" s="13">
        <v>409</v>
      </c>
      <c r="H559" s="13">
        <v>0</v>
      </c>
      <c r="I559" s="13">
        <v>30</v>
      </c>
      <c r="J559" s="13">
        <v>0</v>
      </c>
      <c r="K559" s="13">
        <v>0</v>
      </c>
      <c r="L559" s="13">
        <v>0</v>
      </c>
      <c r="M559" s="7" t="s">
        <v>429</v>
      </c>
    </row>
    <row r="560" spans="1:13" s="5" customFormat="1" ht="46.5" customHeight="1">
      <c r="A560" s="211" t="s">
        <v>25</v>
      </c>
      <c r="B560" s="205" t="s">
        <v>211</v>
      </c>
      <c r="C560" s="205" t="s">
        <v>35</v>
      </c>
      <c r="D560" s="14" t="s">
        <v>41</v>
      </c>
      <c r="E560" s="13">
        <f>E561+E562+E563+E564</f>
        <v>2100</v>
      </c>
      <c r="F560" s="13">
        <f t="shared" ref="F560:L560" si="195">F561+F562+F563+F564</f>
        <v>2237</v>
      </c>
      <c r="G560" s="13">
        <f t="shared" si="195"/>
        <v>0</v>
      </c>
      <c r="H560" s="13">
        <f t="shared" si="195"/>
        <v>0</v>
      </c>
      <c r="I560" s="13">
        <f t="shared" si="195"/>
        <v>0</v>
      </c>
      <c r="J560" s="13">
        <f t="shared" si="195"/>
        <v>0</v>
      </c>
      <c r="K560" s="13">
        <f t="shared" si="195"/>
        <v>2100</v>
      </c>
      <c r="L560" s="13">
        <f t="shared" si="195"/>
        <v>2237</v>
      </c>
      <c r="M560" s="7"/>
    </row>
    <row r="561" spans="1:13" s="5" customFormat="1" ht="138" customHeight="1">
      <c r="A561" s="212"/>
      <c r="B561" s="207"/>
      <c r="C561" s="207"/>
      <c r="D561" s="14">
        <v>2013</v>
      </c>
      <c r="E561" s="13">
        <v>600</v>
      </c>
      <c r="F561" s="13">
        <v>636</v>
      </c>
      <c r="G561" s="13">
        <v>0</v>
      </c>
      <c r="H561" s="13">
        <v>0</v>
      </c>
      <c r="I561" s="13">
        <v>0</v>
      </c>
      <c r="J561" s="13">
        <v>0</v>
      </c>
      <c r="K561" s="13">
        <v>600</v>
      </c>
      <c r="L561" s="13">
        <v>636</v>
      </c>
      <c r="M561" s="7" t="s">
        <v>430</v>
      </c>
    </row>
    <row r="562" spans="1:13" s="5" customFormat="1" ht="117" customHeight="1">
      <c r="A562" s="212"/>
      <c r="B562" s="207"/>
      <c r="C562" s="207"/>
      <c r="D562" s="14">
        <v>2014</v>
      </c>
      <c r="E562" s="13">
        <v>500</v>
      </c>
      <c r="F562" s="13">
        <v>785</v>
      </c>
      <c r="G562" s="13">
        <v>0</v>
      </c>
      <c r="H562" s="13">
        <v>0</v>
      </c>
      <c r="I562" s="13">
        <v>0</v>
      </c>
      <c r="J562" s="13">
        <v>0</v>
      </c>
      <c r="K562" s="13">
        <v>500</v>
      </c>
      <c r="L562" s="13">
        <v>785</v>
      </c>
      <c r="M562" s="21" t="s">
        <v>611</v>
      </c>
    </row>
    <row r="563" spans="1:13" s="5" customFormat="1" ht="38.25" customHeight="1">
      <c r="A563" s="212"/>
      <c r="B563" s="207"/>
      <c r="C563" s="207"/>
      <c r="D563" s="14">
        <v>2015</v>
      </c>
      <c r="E563" s="13">
        <v>500</v>
      </c>
      <c r="F563" s="13">
        <v>616</v>
      </c>
      <c r="G563" s="13">
        <v>0</v>
      </c>
      <c r="H563" s="13">
        <v>0</v>
      </c>
      <c r="I563" s="13">
        <v>0</v>
      </c>
      <c r="J563" s="13">
        <v>0</v>
      </c>
      <c r="K563" s="13">
        <v>500</v>
      </c>
      <c r="L563" s="13">
        <v>616</v>
      </c>
      <c r="M563" s="21" t="s">
        <v>747</v>
      </c>
    </row>
    <row r="564" spans="1:13" s="5" customFormat="1" ht="108.75" customHeight="1">
      <c r="A564" s="213"/>
      <c r="B564" s="206"/>
      <c r="C564" s="206"/>
      <c r="D564" s="14">
        <v>2016</v>
      </c>
      <c r="E564" s="13">
        <v>500</v>
      </c>
      <c r="F564" s="13">
        <v>200</v>
      </c>
      <c r="G564" s="13"/>
      <c r="H564" s="13"/>
      <c r="I564" s="13"/>
      <c r="J564" s="13"/>
      <c r="K564" s="13">
        <v>500</v>
      </c>
      <c r="L564" s="13">
        <v>200</v>
      </c>
      <c r="M564" s="21" t="s">
        <v>831</v>
      </c>
    </row>
    <row r="565" spans="1:13" s="5" customFormat="1" ht="44.25" customHeight="1">
      <c r="A565" s="211" t="s">
        <v>29</v>
      </c>
      <c r="B565" s="205" t="s">
        <v>212</v>
      </c>
      <c r="C565" s="205" t="s">
        <v>35</v>
      </c>
      <c r="D565" s="14" t="s">
        <v>41</v>
      </c>
      <c r="E565" s="13">
        <f>E566+E567+E568+E569</f>
        <v>16681</v>
      </c>
      <c r="F565" s="13">
        <f t="shared" ref="F565:L565" si="196">F566+F567+F568+F569</f>
        <v>4715.96</v>
      </c>
      <c r="G565" s="13">
        <f t="shared" si="196"/>
        <v>14211.8</v>
      </c>
      <c r="H565" s="13">
        <f t="shared" si="196"/>
        <v>270.16000000000003</v>
      </c>
      <c r="I565" s="13">
        <f t="shared" si="196"/>
        <v>2469.1999999999998</v>
      </c>
      <c r="J565" s="13">
        <f t="shared" si="196"/>
        <v>4445.8</v>
      </c>
      <c r="K565" s="13">
        <f t="shared" si="196"/>
        <v>0</v>
      </c>
      <c r="L565" s="13">
        <f t="shared" si="196"/>
        <v>0</v>
      </c>
      <c r="M565" s="8"/>
    </row>
    <row r="566" spans="1:13" s="5" customFormat="1" ht="48.75" customHeight="1">
      <c r="A566" s="212"/>
      <c r="B566" s="207"/>
      <c r="C566" s="207"/>
      <c r="D566" s="14">
        <v>2013</v>
      </c>
      <c r="E566" s="13">
        <v>3181</v>
      </c>
      <c r="F566" s="18">
        <v>207.7</v>
      </c>
      <c r="G566" s="13">
        <v>2791</v>
      </c>
      <c r="H566" s="13">
        <v>0</v>
      </c>
      <c r="I566" s="13">
        <v>390</v>
      </c>
      <c r="J566" s="18">
        <v>207.7</v>
      </c>
      <c r="K566" s="13">
        <v>0</v>
      </c>
      <c r="L566" s="13">
        <v>0</v>
      </c>
      <c r="M566" s="8" t="s">
        <v>431</v>
      </c>
    </row>
    <row r="567" spans="1:13" s="5" customFormat="1" ht="48.75" customHeight="1">
      <c r="A567" s="212"/>
      <c r="B567" s="207"/>
      <c r="C567" s="207"/>
      <c r="D567" s="14">
        <v>2014</v>
      </c>
      <c r="E567" s="13">
        <v>4500</v>
      </c>
      <c r="F567" s="18">
        <v>1666.3</v>
      </c>
      <c r="G567" s="13">
        <v>3220.8</v>
      </c>
      <c r="H567" s="13">
        <v>0</v>
      </c>
      <c r="I567" s="13">
        <v>1279.2</v>
      </c>
      <c r="J567" s="18">
        <v>1666.3</v>
      </c>
      <c r="K567" s="13">
        <v>0</v>
      </c>
      <c r="L567" s="13">
        <v>0</v>
      </c>
      <c r="M567" s="11" t="s">
        <v>612</v>
      </c>
    </row>
    <row r="568" spans="1:13" s="5" customFormat="1" ht="196.5" customHeight="1">
      <c r="A568" s="212"/>
      <c r="B568" s="207"/>
      <c r="C568" s="207"/>
      <c r="D568" s="14">
        <v>2015</v>
      </c>
      <c r="E568" s="13">
        <v>4500</v>
      </c>
      <c r="F568" s="18">
        <v>2500.16</v>
      </c>
      <c r="G568" s="13">
        <v>4100</v>
      </c>
      <c r="H568" s="13">
        <v>270.16000000000003</v>
      </c>
      <c r="I568" s="13">
        <v>400</v>
      </c>
      <c r="J568" s="18">
        <v>2230</v>
      </c>
      <c r="K568" s="13">
        <v>0</v>
      </c>
      <c r="L568" s="13">
        <v>0</v>
      </c>
      <c r="M568" s="11" t="s">
        <v>748</v>
      </c>
    </row>
    <row r="569" spans="1:13" s="5" customFormat="1" ht="175.5" customHeight="1">
      <c r="A569" s="213"/>
      <c r="B569" s="206"/>
      <c r="C569" s="206"/>
      <c r="D569" s="16">
        <v>2016</v>
      </c>
      <c r="E569" s="13">
        <v>4500</v>
      </c>
      <c r="F569" s="18">
        <v>341.8</v>
      </c>
      <c r="G569" s="13">
        <v>4100</v>
      </c>
      <c r="H569" s="13">
        <v>0</v>
      </c>
      <c r="I569" s="13">
        <v>400</v>
      </c>
      <c r="J569" s="18">
        <v>341.8</v>
      </c>
      <c r="K569" s="13">
        <v>0</v>
      </c>
      <c r="L569" s="13">
        <v>0</v>
      </c>
      <c r="M569" s="28" t="s">
        <v>832</v>
      </c>
    </row>
    <row r="570" spans="1:13" s="5" customFormat="1" ht="95.25" customHeight="1">
      <c r="A570" s="10" t="s">
        <v>213</v>
      </c>
      <c r="B570" s="7" t="s">
        <v>214</v>
      </c>
      <c r="C570" s="7" t="s">
        <v>52</v>
      </c>
      <c r="D570" s="16">
        <v>2013</v>
      </c>
      <c r="E570" s="17">
        <v>880</v>
      </c>
      <c r="F570" s="19">
        <v>33.799999999999997</v>
      </c>
      <c r="G570" s="19">
        <v>846.2</v>
      </c>
      <c r="H570" s="19">
        <v>0</v>
      </c>
      <c r="I570" s="19">
        <v>33.799999999999997</v>
      </c>
      <c r="J570" s="19">
        <v>33.799999999999997</v>
      </c>
      <c r="K570" s="19">
        <v>0</v>
      </c>
      <c r="L570" s="20">
        <v>0</v>
      </c>
      <c r="M570" s="31" t="s">
        <v>387</v>
      </c>
    </row>
    <row r="571" spans="1:13" s="5" customFormat="1" ht="45" customHeight="1">
      <c r="A571" s="205" t="s">
        <v>215</v>
      </c>
      <c r="B571" s="205" t="s">
        <v>216</v>
      </c>
      <c r="C571" s="205" t="s">
        <v>24</v>
      </c>
      <c r="D571" s="14" t="s">
        <v>41</v>
      </c>
      <c r="E571" s="13">
        <f>E572+E573+E574+E575</f>
        <v>4000</v>
      </c>
      <c r="F571" s="13">
        <f t="shared" ref="F571:L571" si="197">F572+F573+F574+F575</f>
        <v>2204.6999999999998</v>
      </c>
      <c r="G571" s="13">
        <f t="shared" si="197"/>
        <v>3800</v>
      </c>
      <c r="H571" s="13">
        <f t="shared" si="197"/>
        <v>2200</v>
      </c>
      <c r="I571" s="13">
        <f t="shared" si="197"/>
        <v>200</v>
      </c>
      <c r="J571" s="13">
        <f t="shared" si="197"/>
        <v>4.7</v>
      </c>
      <c r="K571" s="13">
        <f t="shared" si="197"/>
        <v>0</v>
      </c>
      <c r="L571" s="13">
        <f t="shared" si="197"/>
        <v>0</v>
      </c>
      <c r="M571" s="7"/>
    </row>
    <row r="572" spans="1:13" s="5" customFormat="1" ht="63.75" customHeight="1">
      <c r="A572" s="207"/>
      <c r="B572" s="207"/>
      <c r="C572" s="207"/>
      <c r="D572" s="14">
        <v>2013</v>
      </c>
      <c r="E572" s="13">
        <v>1000</v>
      </c>
      <c r="F572" s="13">
        <v>0</v>
      </c>
      <c r="G572" s="13">
        <v>1000</v>
      </c>
      <c r="H572" s="13">
        <v>0</v>
      </c>
      <c r="I572" s="13">
        <v>0</v>
      </c>
      <c r="J572" s="13">
        <v>0</v>
      </c>
      <c r="K572" s="13">
        <v>0</v>
      </c>
      <c r="L572" s="13">
        <v>0</v>
      </c>
      <c r="M572" s="7" t="s">
        <v>428</v>
      </c>
    </row>
    <row r="573" spans="1:13" s="5" customFormat="1" ht="111.75" customHeight="1">
      <c r="A573" s="207"/>
      <c r="B573" s="207"/>
      <c r="C573" s="207"/>
      <c r="D573" s="14">
        <v>2014</v>
      </c>
      <c r="E573" s="13">
        <v>1000</v>
      </c>
      <c r="F573" s="13">
        <v>2204.6999999999998</v>
      </c>
      <c r="G573" s="13">
        <v>1000</v>
      </c>
      <c r="H573" s="13">
        <v>2200</v>
      </c>
      <c r="I573" s="13">
        <v>0</v>
      </c>
      <c r="J573" s="13">
        <v>4.7</v>
      </c>
      <c r="K573" s="13">
        <v>0</v>
      </c>
      <c r="L573" s="13">
        <v>0</v>
      </c>
      <c r="M573" s="7" t="s">
        <v>613</v>
      </c>
    </row>
    <row r="574" spans="1:13" s="5" customFormat="1" ht="69" customHeight="1">
      <c r="A574" s="207"/>
      <c r="B574" s="207"/>
      <c r="C574" s="207"/>
      <c r="D574" s="14">
        <v>2015</v>
      </c>
      <c r="E574" s="13">
        <v>1000</v>
      </c>
      <c r="F574" s="13">
        <v>0</v>
      </c>
      <c r="G574" s="13">
        <v>900</v>
      </c>
      <c r="H574" s="13">
        <v>0</v>
      </c>
      <c r="I574" s="13">
        <v>100</v>
      </c>
      <c r="J574" s="13">
        <v>0</v>
      </c>
      <c r="K574" s="13">
        <v>0</v>
      </c>
      <c r="L574" s="13">
        <v>0</v>
      </c>
      <c r="M574" s="7" t="s">
        <v>718</v>
      </c>
    </row>
    <row r="575" spans="1:13" s="5" customFormat="1" ht="42.75" customHeight="1">
      <c r="A575" s="206"/>
      <c r="B575" s="206"/>
      <c r="C575" s="206"/>
      <c r="D575" s="14">
        <v>2016</v>
      </c>
      <c r="E575" s="13">
        <v>1000</v>
      </c>
      <c r="F575" s="13">
        <v>0</v>
      </c>
      <c r="G575" s="13">
        <v>900</v>
      </c>
      <c r="H575" s="13">
        <v>0</v>
      </c>
      <c r="I575" s="13">
        <v>100</v>
      </c>
      <c r="J575" s="13">
        <v>0</v>
      </c>
      <c r="K575" s="13">
        <v>0</v>
      </c>
      <c r="L575" s="13">
        <v>0</v>
      </c>
      <c r="M575" s="7" t="s">
        <v>833</v>
      </c>
    </row>
    <row r="576" spans="1:13" s="5" customFormat="1" ht="42.75" customHeight="1">
      <c r="A576" s="205">
        <v>4</v>
      </c>
      <c r="B576" s="205" t="s">
        <v>502</v>
      </c>
      <c r="C576" s="205" t="s">
        <v>35</v>
      </c>
      <c r="D576" s="14" t="s">
        <v>41</v>
      </c>
      <c r="E576" s="13">
        <f>E577+E578</f>
        <v>600</v>
      </c>
      <c r="F576" s="13">
        <f t="shared" ref="F576:L576" si="198">F577+F578</f>
        <v>0</v>
      </c>
      <c r="G576" s="13">
        <f t="shared" si="198"/>
        <v>0</v>
      </c>
      <c r="H576" s="13">
        <f t="shared" si="198"/>
        <v>0</v>
      </c>
      <c r="I576" s="13">
        <f t="shared" si="198"/>
        <v>600</v>
      </c>
      <c r="J576" s="13">
        <f t="shared" si="198"/>
        <v>0</v>
      </c>
      <c r="K576" s="13">
        <f t="shared" si="198"/>
        <v>0</v>
      </c>
      <c r="L576" s="13">
        <f t="shared" si="198"/>
        <v>0</v>
      </c>
      <c r="M576" s="7"/>
    </row>
    <row r="577" spans="1:13" s="5" customFormat="1" ht="42.75" customHeight="1">
      <c r="A577" s="207"/>
      <c r="B577" s="207"/>
      <c r="C577" s="207"/>
      <c r="D577" s="14">
        <v>2014</v>
      </c>
      <c r="E577" s="13">
        <f>E579+E580+E581</f>
        <v>300</v>
      </c>
      <c r="F577" s="13">
        <f t="shared" ref="F577:L577" si="199">F579+F580+F581</f>
        <v>0</v>
      </c>
      <c r="G577" s="13">
        <f t="shared" si="199"/>
        <v>0</v>
      </c>
      <c r="H577" s="13">
        <f t="shared" si="199"/>
        <v>0</v>
      </c>
      <c r="I577" s="13">
        <f t="shared" si="199"/>
        <v>300</v>
      </c>
      <c r="J577" s="13">
        <f t="shared" si="199"/>
        <v>0</v>
      </c>
      <c r="K577" s="13">
        <f t="shared" si="199"/>
        <v>0</v>
      </c>
      <c r="L577" s="13">
        <f t="shared" si="199"/>
        <v>0</v>
      </c>
      <c r="M577" s="7"/>
    </row>
    <row r="578" spans="1:13" s="5" customFormat="1" ht="42.75" customHeight="1">
      <c r="A578" s="206"/>
      <c r="B578" s="206"/>
      <c r="C578" s="206"/>
      <c r="D578" s="14">
        <v>2015</v>
      </c>
      <c r="E578" s="13">
        <f>E582+E583+E584+E585+E586</f>
        <v>300</v>
      </c>
      <c r="F578" s="13">
        <f t="shared" ref="F578:L578" si="200">F582+F583+F584+F585+F586</f>
        <v>0</v>
      </c>
      <c r="G578" s="13">
        <f t="shared" si="200"/>
        <v>0</v>
      </c>
      <c r="H578" s="13">
        <f t="shared" si="200"/>
        <v>0</v>
      </c>
      <c r="I578" s="13">
        <f t="shared" si="200"/>
        <v>300</v>
      </c>
      <c r="J578" s="13">
        <f t="shared" si="200"/>
        <v>0</v>
      </c>
      <c r="K578" s="13">
        <f t="shared" si="200"/>
        <v>0</v>
      </c>
      <c r="L578" s="13">
        <f t="shared" si="200"/>
        <v>0</v>
      </c>
      <c r="M578" s="7"/>
    </row>
    <row r="579" spans="1:13" s="5" customFormat="1" ht="81.75" customHeight="1">
      <c r="A579" s="12" t="s">
        <v>36</v>
      </c>
      <c r="B579" s="12" t="s">
        <v>503</v>
      </c>
      <c r="C579" s="29" t="s">
        <v>24</v>
      </c>
      <c r="D579" s="14">
        <v>2014</v>
      </c>
      <c r="E579" s="13">
        <v>100</v>
      </c>
      <c r="F579" s="13">
        <v>0</v>
      </c>
      <c r="G579" s="13">
        <v>0</v>
      </c>
      <c r="H579" s="13">
        <v>0</v>
      </c>
      <c r="I579" s="13">
        <v>100</v>
      </c>
      <c r="J579" s="13">
        <v>0</v>
      </c>
      <c r="K579" s="13">
        <v>0</v>
      </c>
      <c r="L579" s="13">
        <v>0</v>
      </c>
      <c r="M579" s="7" t="s">
        <v>519</v>
      </c>
    </row>
    <row r="580" spans="1:13" s="5" customFormat="1" ht="75.75" customHeight="1">
      <c r="A580" s="12" t="s">
        <v>38</v>
      </c>
      <c r="B580" s="12" t="s">
        <v>504</v>
      </c>
      <c r="C580" s="29" t="s">
        <v>505</v>
      </c>
      <c r="D580" s="14">
        <v>2014</v>
      </c>
      <c r="E580" s="13">
        <v>100</v>
      </c>
      <c r="F580" s="13">
        <v>0</v>
      </c>
      <c r="G580" s="13">
        <v>0</v>
      </c>
      <c r="H580" s="13">
        <v>0</v>
      </c>
      <c r="I580" s="13">
        <v>100</v>
      </c>
      <c r="J580" s="13">
        <v>0</v>
      </c>
      <c r="K580" s="13">
        <v>0</v>
      </c>
      <c r="L580" s="13">
        <v>0</v>
      </c>
      <c r="M580" s="7" t="s">
        <v>519</v>
      </c>
    </row>
    <row r="581" spans="1:13" s="5" customFormat="1" ht="77.25" customHeight="1">
      <c r="A581" s="12" t="s">
        <v>296</v>
      </c>
      <c r="B581" s="12" t="s">
        <v>506</v>
      </c>
      <c r="C581" s="29" t="s">
        <v>51</v>
      </c>
      <c r="D581" s="14">
        <v>2014</v>
      </c>
      <c r="E581" s="13">
        <v>100</v>
      </c>
      <c r="F581" s="13">
        <v>0</v>
      </c>
      <c r="G581" s="13">
        <v>0</v>
      </c>
      <c r="H581" s="13">
        <v>0</v>
      </c>
      <c r="I581" s="13">
        <v>100</v>
      </c>
      <c r="J581" s="13">
        <v>0</v>
      </c>
      <c r="K581" s="13">
        <v>0</v>
      </c>
      <c r="L581" s="13">
        <v>0</v>
      </c>
      <c r="M581" s="7" t="s">
        <v>519</v>
      </c>
    </row>
    <row r="582" spans="1:13" s="5" customFormat="1" ht="75.75" customHeight="1">
      <c r="A582" s="12" t="s">
        <v>297</v>
      </c>
      <c r="B582" s="12" t="s">
        <v>684</v>
      </c>
      <c r="C582" s="29" t="s">
        <v>55</v>
      </c>
      <c r="D582" s="14">
        <v>2015</v>
      </c>
      <c r="E582" s="13">
        <v>90</v>
      </c>
      <c r="F582" s="13">
        <v>0</v>
      </c>
      <c r="G582" s="13">
        <v>0</v>
      </c>
      <c r="H582" s="13">
        <v>0</v>
      </c>
      <c r="I582" s="13">
        <v>90</v>
      </c>
      <c r="J582" s="13">
        <v>0</v>
      </c>
      <c r="K582" s="13">
        <v>0</v>
      </c>
      <c r="L582" s="13">
        <v>0</v>
      </c>
      <c r="M582" s="7" t="s">
        <v>519</v>
      </c>
    </row>
    <row r="583" spans="1:13" s="5" customFormat="1" ht="95.25" customHeight="1">
      <c r="A583" s="12" t="s">
        <v>685</v>
      </c>
      <c r="B583" s="12" t="s">
        <v>686</v>
      </c>
      <c r="C583" s="29" t="s">
        <v>53</v>
      </c>
      <c r="D583" s="14">
        <v>2015</v>
      </c>
      <c r="E583" s="13">
        <v>40</v>
      </c>
      <c r="F583" s="13">
        <v>0</v>
      </c>
      <c r="G583" s="13">
        <v>0</v>
      </c>
      <c r="H583" s="13">
        <v>0</v>
      </c>
      <c r="I583" s="13">
        <v>40</v>
      </c>
      <c r="J583" s="13">
        <v>0</v>
      </c>
      <c r="K583" s="13">
        <v>0</v>
      </c>
      <c r="L583" s="13">
        <v>0</v>
      </c>
      <c r="M583" s="7" t="s">
        <v>519</v>
      </c>
    </row>
    <row r="584" spans="1:13" s="5" customFormat="1" ht="75.75" customHeight="1">
      <c r="A584" s="12" t="s">
        <v>687</v>
      </c>
      <c r="B584" s="12" t="s">
        <v>688</v>
      </c>
      <c r="C584" s="29" t="s">
        <v>689</v>
      </c>
      <c r="D584" s="14">
        <v>2015</v>
      </c>
      <c r="E584" s="13">
        <v>40</v>
      </c>
      <c r="F584" s="13">
        <v>0</v>
      </c>
      <c r="G584" s="13">
        <v>0</v>
      </c>
      <c r="H584" s="13">
        <v>0</v>
      </c>
      <c r="I584" s="13">
        <v>40</v>
      </c>
      <c r="J584" s="13">
        <v>0</v>
      </c>
      <c r="K584" s="13">
        <v>0</v>
      </c>
      <c r="L584" s="13">
        <v>0</v>
      </c>
      <c r="M584" s="7" t="s">
        <v>519</v>
      </c>
    </row>
    <row r="585" spans="1:13" s="5" customFormat="1" ht="77.25" customHeight="1">
      <c r="A585" s="12" t="s">
        <v>690</v>
      </c>
      <c r="B585" s="12" t="s">
        <v>691</v>
      </c>
      <c r="C585" s="29" t="s">
        <v>35</v>
      </c>
      <c r="D585" s="14">
        <v>2015</v>
      </c>
      <c r="E585" s="13">
        <v>90</v>
      </c>
      <c r="F585" s="13">
        <v>0</v>
      </c>
      <c r="G585" s="13">
        <v>0</v>
      </c>
      <c r="H585" s="13">
        <v>0</v>
      </c>
      <c r="I585" s="13">
        <v>90</v>
      </c>
      <c r="J585" s="13">
        <v>0</v>
      </c>
      <c r="K585" s="13">
        <v>0</v>
      </c>
      <c r="L585" s="13">
        <v>0</v>
      </c>
      <c r="M585" s="7" t="s">
        <v>519</v>
      </c>
    </row>
    <row r="586" spans="1:13" s="5" customFormat="1" ht="64.5" customHeight="1">
      <c r="A586" s="12" t="s">
        <v>692</v>
      </c>
      <c r="B586" s="12" t="s">
        <v>693</v>
      </c>
      <c r="C586" s="29" t="s">
        <v>35</v>
      </c>
      <c r="D586" s="14">
        <v>2015</v>
      </c>
      <c r="E586" s="13">
        <v>40</v>
      </c>
      <c r="F586" s="13">
        <v>0</v>
      </c>
      <c r="G586" s="13">
        <v>0</v>
      </c>
      <c r="H586" s="13">
        <v>0</v>
      </c>
      <c r="I586" s="13">
        <v>40</v>
      </c>
      <c r="J586" s="13">
        <v>0</v>
      </c>
      <c r="K586" s="13">
        <v>0</v>
      </c>
      <c r="L586" s="13">
        <v>0</v>
      </c>
      <c r="M586" s="7" t="s">
        <v>519</v>
      </c>
    </row>
    <row r="587" spans="1:13" s="5" customFormat="1" ht="30" customHeight="1">
      <c r="A587" s="205"/>
      <c r="B587" s="308" t="s">
        <v>41</v>
      </c>
      <c r="C587" s="314"/>
      <c r="D587" s="14"/>
      <c r="E587" s="13">
        <f>E588+E589+E590+E591</f>
        <v>67322.200000000012</v>
      </c>
      <c r="F587" s="13">
        <f t="shared" ref="F587:L587" si="201">F588+F589+F590+F591</f>
        <v>15517.86</v>
      </c>
      <c r="G587" s="13">
        <f t="shared" si="201"/>
        <v>32785.1</v>
      </c>
      <c r="H587" s="13">
        <f t="shared" si="201"/>
        <v>4470.16</v>
      </c>
      <c r="I587" s="13">
        <f t="shared" si="201"/>
        <v>32437.100000000002</v>
      </c>
      <c r="J587" s="13">
        <f t="shared" si="201"/>
        <v>8310.6999999999989</v>
      </c>
      <c r="K587" s="13">
        <f t="shared" si="201"/>
        <v>2100</v>
      </c>
      <c r="L587" s="13">
        <f t="shared" si="201"/>
        <v>2737</v>
      </c>
      <c r="M587" s="7"/>
    </row>
    <row r="588" spans="1:13" s="5" customFormat="1" ht="30" customHeight="1">
      <c r="A588" s="207"/>
      <c r="B588" s="309"/>
      <c r="C588" s="315"/>
      <c r="D588" s="14">
        <v>2013</v>
      </c>
      <c r="E588" s="13">
        <v>10896.3</v>
      </c>
      <c r="F588" s="18">
        <f t="shared" ref="F588:L588" si="202">F491+F555</f>
        <v>4410.2</v>
      </c>
      <c r="G588" s="18">
        <f t="shared" si="202"/>
        <v>7091.7</v>
      </c>
      <c r="H588" s="18">
        <f t="shared" si="202"/>
        <v>2000</v>
      </c>
      <c r="I588" s="18">
        <f t="shared" si="202"/>
        <v>3204.6000000000004</v>
      </c>
      <c r="J588" s="18">
        <f t="shared" si="202"/>
        <v>1774.2</v>
      </c>
      <c r="K588" s="18">
        <f t="shared" si="202"/>
        <v>600</v>
      </c>
      <c r="L588" s="18">
        <f t="shared" si="202"/>
        <v>636</v>
      </c>
      <c r="M588" s="7"/>
    </row>
    <row r="589" spans="1:13" s="5" customFormat="1" ht="30" customHeight="1">
      <c r="A589" s="207"/>
      <c r="B589" s="309"/>
      <c r="C589" s="315"/>
      <c r="D589" s="14">
        <v>2014</v>
      </c>
      <c r="E589" s="13">
        <f t="shared" ref="E589:L590" si="203">E492+E556+E577</f>
        <v>19140</v>
      </c>
      <c r="F589" s="13">
        <f t="shared" si="203"/>
        <v>5842</v>
      </c>
      <c r="G589" s="13">
        <f t="shared" si="203"/>
        <v>14094.099999999999</v>
      </c>
      <c r="H589" s="13">
        <f t="shared" si="203"/>
        <v>2200</v>
      </c>
      <c r="I589" s="13">
        <f t="shared" si="203"/>
        <v>4545.9000000000005</v>
      </c>
      <c r="J589" s="13">
        <f t="shared" si="203"/>
        <v>2357</v>
      </c>
      <c r="K589" s="13">
        <f t="shared" si="203"/>
        <v>500</v>
      </c>
      <c r="L589" s="13">
        <f t="shared" si="203"/>
        <v>1285</v>
      </c>
      <c r="M589" s="7"/>
    </row>
    <row r="590" spans="1:13" s="5" customFormat="1" ht="58.5" customHeight="1">
      <c r="A590" s="207"/>
      <c r="B590" s="309"/>
      <c r="C590" s="315"/>
      <c r="D590" s="14">
        <v>2015</v>
      </c>
      <c r="E590" s="13">
        <f t="shared" si="203"/>
        <v>10535</v>
      </c>
      <c r="F590" s="13">
        <f t="shared" si="203"/>
        <v>4699.5599999999995</v>
      </c>
      <c r="G590" s="13">
        <f t="shared" si="203"/>
        <v>6267.3</v>
      </c>
      <c r="H590" s="13">
        <f t="shared" si="203"/>
        <v>270.16000000000003</v>
      </c>
      <c r="I590" s="13">
        <f t="shared" si="203"/>
        <v>3767.7</v>
      </c>
      <c r="J590" s="13">
        <f t="shared" si="203"/>
        <v>3813.3999999999996</v>
      </c>
      <c r="K590" s="13">
        <f t="shared" si="203"/>
        <v>500</v>
      </c>
      <c r="L590" s="13">
        <f t="shared" si="203"/>
        <v>616</v>
      </c>
      <c r="M590" s="7"/>
    </row>
    <row r="591" spans="1:13" s="5" customFormat="1" ht="58.5" customHeight="1">
      <c r="A591" s="206"/>
      <c r="B591" s="310"/>
      <c r="C591" s="316"/>
      <c r="D591" s="14">
        <v>2016</v>
      </c>
      <c r="E591" s="13">
        <f>E494+E552+E558</f>
        <v>26750.9</v>
      </c>
      <c r="F591" s="13">
        <f t="shared" ref="F591:L591" si="204">F494+F552+F558</f>
        <v>566.09999999999991</v>
      </c>
      <c r="G591" s="13">
        <f t="shared" si="204"/>
        <v>5332</v>
      </c>
      <c r="H591" s="13">
        <f t="shared" si="204"/>
        <v>0</v>
      </c>
      <c r="I591" s="13">
        <f t="shared" si="204"/>
        <v>20918.900000000001</v>
      </c>
      <c r="J591" s="13">
        <f t="shared" si="204"/>
        <v>366.1</v>
      </c>
      <c r="K591" s="13">
        <f t="shared" si="204"/>
        <v>500</v>
      </c>
      <c r="L591" s="13">
        <f t="shared" si="204"/>
        <v>200</v>
      </c>
      <c r="M591" s="139"/>
    </row>
    <row r="592" spans="1:13" s="5" customFormat="1">
      <c r="A592" s="241" t="s">
        <v>217</v>
      </c>
      <c r="B592" s="242"/>
      <c r="C592" s="242"/>
      <c r="D592" s="242"/>
      <c r="E592" s="242"/>
      <c r="F592" s="242"/>
      <c r="G592" s="242"/>
      <c r="H592" s="242"/>
      <c r="I592" s="242"/>
      <c r="J592" s="242"/>
      <c r="K592" s="242"/>
      <c r="L592" s="242"/>
      <c r="M592" s="243"/>
    </row>
    <row r="593" spans="1:13" s="5" customFormat="1" ht="60.75" customHeight="1">
      <c r="A593" s="205" t="s">
        <v>43</v>
      </c>
      <c r="B593" s="205" t="s">
        <v>218</v>
      </c>
      <c r="C593" s="205" t="s">
        <v>51</v>
      </c>
      <c r="D593" s="14" t="s">
        <v>41</v>
      </c>
      <c r="E593" s="13">
        <f>E594+E595+E596+E597</f>
        <v>85</v>
      </c>
      <c r="F593" s="13">
        <f t="shared" ref="F593:L593" si="205">F594+F595+F596+F597</f>
        <v>100.8</v>
      </c>
      <c r="G593" s="13">
        <f t="shared" si="205"/>
        <v>0</v>
      </c>
      <c r="H593" s="13">
        <f t="shared" si="205"/>
        <v>0</v>
      </c>
      <c r="I593" s="13">
        <f t="shared" si="205"/>
        <v>85</v>
      </c>
      <c r="J593" s="13">
        <f t="shared" si="205"/>
        <v>100.8</v>
      </c>
      <c r="K593" s="13">
        <f t="shared" si="205"/>
        <v>0</v>
      </c>
      <c r="L593" s="13">
        <f t="shared" si="205"/>
        <v>0</v>
      </c>
      <c r="M593" s="7"/>
    </row>
    <row r="594" spans="1:13" s="5" customFormat="1" ht="48.75" customHeight="1">
      <c r="A594" s="207"/>
      <c r="B594" s="207"/>
      <c r="C594" s="207"/>
      <c r="D594" s="14">
        <v>2013</v>
      </c>
      <c r="E594" s="13">
        <v>15</v>
      </c>
      <c r="F594" s="13">
        <v>15</v>
      </c>
      <c r="G594" s="13">
        <v>0</v>
      </c>
      <c r="H594" s="13">
        <v>0</v>
      </c>
      <c r="I594" s="13">
        <v>15</v>
      </c>
      <c r="J594" s="13">
        <v>15</v>
      </c>
      <c r="K594" s="13">
        <v>0</v>
      </c>
      <c r="L594" s="13">
        <v>0</v>
      </c>
      <c r="M594" s="7" t="s">
        <v>313</v>
      </c>
    </row>
    <row r="595" spans="1:13" s="5" customFormat="1" ht="47.25" customHeight="1">
      <c r="A595" s="207"/>
      <c r="B595" s="207"/>
      <c r="C595" s="207"/>
      <c r="D595" s="14">
        <v>2014</v>
      </c>
      <c r="E595" s="13">
        <v>20</v>
      </c>
      <c r="F595" s="13">
        <v>20</v>
      </c>
      <c r="G595" s="13">
        <v>0</v>
      </c>
      <c r="H595" s="13">
        <v>0</v>
      </c>
      <c r="I595" s="13">
        <v>20</v>
      </c>
      <c r="J595" s="13">
        <v>20</v>
      </c>
      <c r="K595" s="13">
        <v>0</v>
      </c>
      <c r="L595" s="13">
        <v>0</v>
      </c>
      <c r="M595" s="137" t="s">
        <v>632</v>
      </c>
    </row>
    <row r="596" spans="1:13" s="5" customFormat="1" ht="47.25" customHeight="1">
      <c r="A596" s="207"/>
      <c r="B596" s="207"/>
      <c r="C596" s="207"/>
      <c r="D596" s="14">
        <v>2015</v>
      </c>
      <c r="E596" s="13">
        <v>25</v>
      </c>
      <c r="F596" s="13">
        <v>25</v>
      </c>
      <c r="G596" s="13">
        <v>0</v>
      </c>
      <c r="H596" s="13">
        <v>0</v>
      </c>
      <c r="I596" s="13">
        <v>25</v>
      </c>
      <c r="J596" s="13">
        <v>25</v>
      </c>
      <c r="K596" s="13">
        <v>0</v>
      </c>
      <c r="L596" s="13">
        <v>0</v>
      </c>
      <c r="M596" s="137" t="s">
        <v>768</v>
      </c>
    </row>
    <row r="597" spans="1:13" s="5" customFormat="1" ht="152.25" customHeight="1">
      <c r="A597" s="206"/>
      <c r="B597" s="206"/>
      <c r="C597" s="206"/>
      <c r="D597" s="14">
        <v>2016</v>
      </c>
      <c r="E597" s="13">
        <v>25</v>
      </c>
      <c r="F597" s="13">
        <v>40.799999999999997</v>
      </c>
      <c r="G597" s="13">
        <v>0</v>
      </c>
      <c r="H597" s="13">
        <v>0</v>
      </c>
      <c r="I597" s="13">
        <v>25</v>
      </c>
      <c r="J597" s="13">
        <v>40.799999999999997</v>
      </c>
      <c r="K597" s="13">
        <v>0</v>
      </c>
      <c r="L597" s="13">
        <v>0</v>
      </c>
      <c r="M597" s="137" t="s">
        <v>869</v>
      </c>
    </row>
    <row r="598" spans="1:13" s="5" customFormat="1" ht="45.75" customHeight="1">
      <c r="A598" s="205" t="s">
        <v>13</v>
      </c>
      <c r="B598" s="205" t="s">
        <v>219</v>
      </c>
      <c r="C598" s="205"/>
      <c r="D598" s="14" t="s">
        <v>41</v>
      </c>
      <c r="E598" s="13">
        <f>E599+E600+E601+E602</f>
        <v>635</v>
      </c>
      <c r="F598" s="13">
        <f t="shared" ref="F598:L598" si="206">F599+F600+F601+F602</f>
        <v>475.4</v>
      </c>
      <c r="G598" s="13">
        <f t="shared" si="206"/>
        <v>200</v>
      </c>
      <c r="H598" s="13">
        <f t="shared" si="206"/>
        <v>200</v>
      </c>
      <c r="I598" s="13">
        <f t="shared" si="206"/>
        <v>435</v>
      </c>
      <c r="J598" s="13">
        <f t="shared" si="206"/>
        <v>275.39999999999998</v>
      </c>
      <c r="K598" s="13">
        <f t="shared" si="206"/>
        <v>0</v>
      </c>
      <c r="L598" s="13">
        <f t="shared" si="206"/>
        <v>0</v>
      </c>
      <c r="M598" s="7"/>
    </row>
    <row r="599" spans="1:13" s="5" customFormat="1" ht="45.75" customHeight="1">
      <c r="A599" s="207"/>
      <c r="B599" s="207"/>
      <c r="C599" s="207"/>
      <c r="D599" s="14">
        <v>2013</v>
      </c>
      <c r="E599" s="13">
        <v>215</v>
      </c>
      <c r="F599" s="78">
        <v>215</v>
      </c>
      <c r="G599" s="78">
        <v>200</v>
      </c>
      <c r="H599" s="78">
        <v>200</v>
      </c>
      <c r="I599" s="78">
        <v>15</v>
      </c>
      <c r="J599" s="78">
        <v>15</v>
      </c>
      <c r="K599" s="78">
        <v>0</v>
      </c>
      <c r="L599" s="78">
        <v>0</v>
      </c>
      <c r="M599" s="7"/>
    </row>
    <row r="600" spans="1:13" s="5" customFormat="1" ht="45.75" customHeight="1">
      <c r="A600" s="207"/>
      <c r="B600" s="207"/>
      <c r="C600" s="207"/>
      <c r="D600" s="14">
        <v>2014</v>
      </c>
      <c r="E600" s="13">
        <f>E606</f>
        <v>20</v>
      </c>
      <c r="F600" s="13">
        <f t="shared" ref="F600:L600" si="207">F606</f>
        <v>20</v>
      </c>
      <c r="G600" s="13">
        <f t="shared" si="207"/>
        <v>0</v>
      </c>
      <c r="H600" s="13">
        <f t="shared" si="207"/>
        <v>0</v>
      </c>
      <c r="I600" s="13">
        <f t="shared" si="207"/>
        <v>20</v>
      </c>
      <c r="J600" s="13">
        <f t="shared" si="207"/>
        <v>20</v>
      </c>
      <c r="K600" s="13">
        <f t="shared" si="207"/>
        <v>0</v>
      </c>
      <c r="L600" s="13">
        <f t="shared" si="207"/>
        <v>0</v>
      </c>
      <c r="M600" s="7"/>
    </row>
    <row r="601" spans="1:13" s="5" customFormat="1" ht="45.75" customHeight="1">
      <c r="A601" s="207"/>
      <c r="B601" s="207"/>
      <c r="C601" s="207"/>
      <c r="D601" s="14">
        <v>2015</v>
      </c>
      <c r="E601" s="13">
        <f>E607+E610</f>
        <v>225</v>
      </c>
      <c r="F601" s="13">
        <f t="shared" ref="F601:L601" si="208">F607+F610</f>
        <v>225</v>
      </c>
      <c r="G601" s="13">
        <f t="shared" si="208"/>
        <v>0</v>
      </c>
      <c r="H601" s="13">
        <f t="shared" si="208"/>
        <v>0</v>
      </c>
      <c r="I601" s="13">
        <f t="shared" si="208"/>
        <v>225</v>
      </c>
      <c r="J601" s="13">
        <f t="shared" si="208"/>
        <v>225</v>
      </c>
      <c r="K601" s="13">
        <f t="shared" si="208"/>
        <v>0</v>
      </c>
      <c r="L601" s="13">
        <f t="shared" si="208"/>
        <v>0</v>
      </c>
      <c r="M601" s="7"/>
    </row>
    <row r="602" spans="1:13" s="5" customFormat="1" ht="45.75" customHeight="1">
      <c r="A602" s="206"/>
      <c r="B602" s="206"/>
      <c r="C602" s="206"/>
      <c r="D602" s="16">
        <v>2016</v>
      </c>
      <c r="E602" s="13">
        <f>E608+E611</f>
        <v>175</v>
      </c>
      <c r="F602" s="13">
        <f t="shared" ref="F602:L602" si="209">F608+F611</f>
        <v>15.4</v>
      </c>
      <c r="G602" s="13">
        <f t="shared" si="209"/>
        <v>0</v>
      </c>
      <c r="H602" s="13">
        <f t="shared" si="209"/>
        <v>0</v>
      </c>
      <c r="I602" s="13">
        <f t="shared" si="209"/>
        <v>175</v>
      </c>
      <c r="J602" s="13">
        <f t="shared" si="209"/>
        <v>15.4</v>
      </c>
      <c r="K602" s="13">
        <f t="shared" si="209"/>
        <v>0</v>
      </c>
      <c r="L602" s="13">
        <f t="shared" si="209"/>
        <v>0</v>
      </c>
      <c r="M602" s="191"/>
    </row>
    <row r="603" spans="1:13" s="5" customFormat="1" ht="164.25" customHeight="1">
      <c r="A603" s="10" t="s">
        <v>14</v>
      </c>
      <c r="B603" s="7" t="s">
        <v>220</v>
      </c>
      <c r="C603" s="7" t="s">
        <v>52</v>
      </c>
      <c r="D603" s="16">
        <v>2013</v>
      </c>
      <c r="E603" s="17">
        <v>200</v>
      </c>
      <c r="F603" s="19">
        <v>200</v>
      </c>
      <c r="G603" s="19">
        <v>200</v>
      </c>
      <c r="H603" s="19">
        <v>200</v>
      </c>
      <c r="I603" s="19">
        <v>0</v>
      </c>
      <c r="J603" s="19">
        <v>0</v>
      </c>
      <c r="K603" s="19">
        <v>0</v>
      </c>
      <c r="L603" s="19">
        <v>0</v>
      </c>
      <c r="M603" s="31" t="s">
        <v>388</v>
      </c>
    </row>
    <row r="604" spans="1:13" s="5" customFormat="1" ht="60" customHeight="1">
      <c r="A604" s="211" t="s">
        <v>18</v>
      </c>
      <c r="B604" s="205" t="s">
        <v>221</v>
      </c>
      <c r="C604" s="205" t="s">
        <v>51</v>
      </c>
      <c r="D604" s="14" t="s">
        <v>41</v>
      </c>
      <c r="E604" s="13">
        <f>E605+E606+E607+E608</f>
        <v>85</v>
      </c>
      <c r="F604" s="13">
        <f t="shared" ref="F604:L604" si="210">F605+F606+F607+F608</f>
        <v>75.400000000000006</v>
      </c>
      <c r="G604" s="13">
        <f t="shared" si="210"/>
        <v>0</v>
      </c>
      <c r="H604" s="13">
        <f t="shared" si="210"/>
        <v>0</v>
      </c>
      <c r="I604" s="13">
        <f t="shared" si="210"/>
        <v>85</v>
      </c>
      <c r="J604" s="13">
        <f t="shared" si="210"/>
        <v>75.400000000000006</v>
      </c>
      <c r="K604" s="13">
        <f t="shared" si="210"/>
        <v>0</v>
      </c>
      <c r="L604" s="13">
        <f t="shared" si="210"/>
        <v>0</v>
      </c>
      <c r="M604" s="7"/>
    </row>
    <row r="605" spans="1:13" s="5" customFormat="1" ht="63" customHeight="1">
      <c r="A605" s="212"/>
      <c r="B605" s="207"/>
      <c r="C605" s="207"/>
      <c r="D605" s="14">
        <v>2013</v>
      </c>
      <c r="E605" s="13">
        <v>15</v>
      </c>
      <c r="F605" s="13">
        <v>15</v>
      </c>
      <c r="G605" s="13">
        <v>0</v>
      </c>
      <c r="H605" s="13">
        <v>0</v>
      </c>
      <c r="I605" s="13">
        <v>15</v>
      </c>
      <c r="J605" s="13">
        <v>15</v>
      </c>
      <c r="K605" s="13">
        <v>0</v>
      </c>
      <c r="L605" s="13">
        <v>0</v>
      </c>
      <c r="M605" s="7" t="s">
        <v>314</v>
      </c>
    </row>
    <row r="606" spans="1:13" s="5" customFormat="1" ht="60" customHeight="1">
      <c r="A606" s="212"/>
      <c r="B606" s="207"/>
      <c r="C606" s="207"/>
      <c r="D606" s="14">
        <v>2014</v>
      </c>
      <c r="E606" s="13">
        <v>20</v>
      </c>
      <c r="F606" s="13">
        <v>20</v>
      </c>
      <c r="G606" s="13">
        <v>0</v>
      </c>
      <c r="H606" s="13">
        <v>0</v>
      </c>
      <c r="I606" s="13">
        <v>20</v>
      </c>
      <c r="J606" s="13">
        <v>20</v>
      </c>
      <c r="K606" s="13">
        <v>0</v>
      </c>
      <c r="L606" s="13">
        <v>0</v>
      </c>
      <c r="M606" s="137" t="s">
        <v>314</v>
      </c>
    </row>
    <row r="607" spans="1:13" s="5" customFormat="1" ht="53.25" customHeight="1">
      <c r="A607" s="212"/>
      <c r="B607" s="207"/>
      <c r="C607" s="207"/>
      <c r="D607" s="14">
        <v>2015</v>
      </c>
      <c r="E607" s="13">
        <v>25</v>
      </c>
      <c r="F607" s="13">
        <v>25</v>
      </c>
      <c r="G607" s="13">
        <v>0</v>
      </c>
      <c r="H607" s="13">
        <v>0</v>
      </c>
      <c r="I607" s="13">
        <v>25</v>
      </c>
      <c r="J607" s="13">
        <v>25</v>
      </c>
      <c r="K607" s="13">
        <v>0</v>
      </c>
      <c r="L607" s="13">
        <v>0</v>
      </c>
      <c r="M607" s="137" t="s">
        <v>314</v>
      </c>
    </row>
    <row r="608" spans="1:13" s="5" customFormat="1" ht="70.5" customHeight="1">
      <c r="A608" s="213"/>
      <c r="B608" s="206"/>
      <c r="C608" s="206"/>
      <c r="D608" s="14">
        <v>2016</v>
      </c>
      <c r="E608" s="13">
        <v>25</v>
      </c>
      <c r="F608" s="13">
        <v>15.4</v>
      </c>
      <c r="G608" s="13">
        <v>0</v>
      </c>
      <c r="H608" s="13">
        <v>0</v>
      </c>
      <c r="I608" s="13">
        <v>25</v>
      </c>
      <c r="J608" s="13">
        <v>15.4</v>
      </c>
      <c r="K608" s="13">
        <v>0</v>
      </c>
      <c r="L608" s="13">
        <v>0</v>
      </c>
      <c r="M608" s="137" t="s">
        <v>870</v>
      </c>
    </row>
    <row r="609" spans="1:13" s="5" customFormat="1" ht="65.25" customHeight="1">
      <c r="A609" s="211" t="s">
        <v>46</v>
      </c>
      <c r="B609" s="12" t="s">
        <v>694</v>
      </c>
      <c r="C609" s="12" t="s">
        <v>695</v>
      </c>
      <c r="D609" s="14" t="s">
        <v>457</v>
      </c>
      <c r="E609" s="13">
        <f>E610+E611</f>
        <v>350</v>
      </c>
      <c r="F609" s="13">
        <f t="shared" ref="F609:L609" si="211">F610+F611</f>
        <v>200</v>
      </c>
      <c r="G609" s="13">
        <f t="shared" si="211"/>
        <v>0</v>
      </c>
      <c r="H609" s="13">
        <f t="shared" si="211"/>
        <v>0</v>
      </c>
      <c r="I609" s="13">
        <f t="shared" si="211"/>
        <v>350</v>
      </c>
      <c r="J609" s="13">
        <f t="shared" si="211"/>
        <v>200</v>
      </c>
      <c r="K609" s="13">
        <f t="shared" si="211"/>
        <v>0</v>
      </c>
      <c r="L609" s="13">
        <f t="shared" si="211"/>
        <v>0</v>
      </c>
      <c r="M609" s="137"/>
    </row>
    <row r="610" spans="1:13" s="5" customFormat="1" ht="274.5" customHeight="1">
      <c r="A610" s="212"/>
      <c r="B610" s="62"/>
      <c r="C610" s="62"/>
      <c r="D610" s="14">
        <v>2015</v>
      </c>
      <c r="E610" s="13">
        <v>200</v>
      </c>
      <c r="F610" s="13">
        <v>200</v>
      </c>
      <c r="G610" s="13">
        <v>0</v>
      </c>
      <c r="H610" s="13">
        <v>0</v>
      </c>
      <c r="I610" s="13">
        <v>200</v>
      </c>
      <c r="J610" s="13">
        <v>200</v>
      </c>
      <c r="K610" s="13">
        <v>0</v>
      </c>
      <c r="L610" s="13">
        <v>0</v>
      </c>
      <c r="M610" s="137" t="s">
        <v>834</v>
      </c>
    </row>
    <row r="611" spans="1:13" s="5" customFormat="1" ht="39.75" customHeight="1">
      <c r="A611" s="213"/>
      <c r="B611" s="61"/>
      <c r="C611" s="61"/>
      <c r="D611" s="14">
        <v>2016</v>
      </c>
      <c r="E611" s="13">
        <v>150</v>
      </c>
      <c r="F611" s="13">
        <v>0</v>
      </c>
      <c r="G611" s="13">
        <v>0</v>
      </c>
      <c r="H611" s="13">
        <v>0</v>
      </c>
      <c r="I611" s="13">
        <v>150</v>
      </c>
      <c r="J611" s="13">
        <v>0</v>
      </c>
      <c r="K611" s="13">
        <v>0</v>
      </c>
      <c r="L611" s="13">
        <v>0</v>
      </c>
      <c r="M611" s="137" t="s">
        <v>850</v>
      </c>
    </row>
    <row r="612" spans="1:13" s="5" customFormat="1" ht="46.5" customHeight="1">
      <c r="A612" s="205" t="s">
        <v>22</v>
      </c>
      <c r="B612" s="205" t="s">
        <v>222</v>
      </c>
      <c r="C612" s="208"/>
      <c r="D612" s="14" t="s">
        <v>41</v>
      </c>
      <c r="E612" s="13">
        <f>E613+E614+E615+E616</f>
        <v>8050</v>
      </c>
      <c r="F612" s="13">
        <f t="shared" ref="F612:L612" si="212">F613+F614+F615+F616</f>
        <v>690.3</v>
      </c>
      <c r="G612" s="13">
        <f t="shared" si="212"/>
        <v>1200</v>
      </c>
      <c r="H612" s="13">
        <f t="shared" si="212"/>
        <v>496.2</v>
      </c>
      <c r="I612" s="13">
        <f t="shared" si="212"/>
        <v>6850</v>
      </c>
      <c r="J612" s="13">
        <f t="shared" si="212"/>
        <v>194.1</v>
      </c>
      <c r="K612" s="13">
        <f t="shared" si="212"/>
        <v>0</v>
      </c>
      <c r="L612" s="13">
        <f t="shared" si="212"/>
        <v>0</v>
      </c>
      <c r="M612" s="7"/>
    </row>
    <row r="613" spans="1:13" s="5" customFormat="1" ht="45.75" customHeight="1">
      <c r="A613" s="207"/>
      <c r="B613" s="207"/>
      <c r="C613" s="209"/>
      <c r="D613" s="14">
        <v>2013</v>
      </c>
      <c r="E613" s="13">
        <v>1500</v>
      </c>
      <c r="F613" s="13">
        <v>690.3</v>
      </c>
      <c r="G613" s="13">
        <v>1200</v>
      </c>
      <c r="H613" s="13">
        <v>496.2</v>
      </c>
      <c r="I613" s="13">
        <v>300</v>
      </c>
      <c r="J613" s="13">
        <v>194.1</v>
      </c>
      <c r="K613" s="13">
        <v>0</v>
      </c>
      <c r="L613" s="13">
        <v>0</v>
      </c>
      <c r="M613" s="7"/>
    </row>
    <row r="614" spans="1:13" s="5" customFormat="1" ht="39.75" customHeight="1">
      <c r="A614" s="207"/>
      <c r="B614" s="207"/>
      <c r="C614" s="209"/>
      <c r="D614" s="14">
        <v>2014</v>
      </c>
      <c r="E614" s="13">
        <f>E619+E622</f>
        <v>4200</v>
      </c>
      <c r="F614" s="13">
        <f t="shared" ref="F614:L614" si="213">F619+F622</f>
        <v>0</v>
      </c>
      <c r="G614" s="13">
        <f t="shared" si="213"/>
        <v>0</v>
      </c>
      <c r="H614" s="13">
        <f t="shared" si="213"/>
        <v>0</v>
      </c>
      <c r="I614" s="13">
        <f t="shared" si="213"/>
        <v>4200</v>
      </c>
      <c r="J614" s="13">
        <f t="shared" si="213"/>
        <v>0</v>
      </c>
      <c r="K614" s="13">
        <f t="shared" si="213"/>
        <v>0</v>
      </c>
      <c r="L614" s="13">
        <f t="shared" si="213"/>
        <v>0</v>
      </c>
      <c r="M614" s="7"/>
    </row>
    <row r="615" spans="1:13" s="5" customFormat="1" ht="39.75" customHeight="1">
      <c r="A615" s="207"/>
      <c r="B615" s="207"/>
      <c r="C615" s="209"/>
      <c r="D615" s="14">
        <v>2015</v>
      </c>
      <c r="E615" s="13">
        <f>E620+E623</f>
        <v>2100</v>
      </c>
      <c r="F615" s="13">
        <f t="shared" ref="F615:L615" si="214">F620+F623</f>
        <v>0</v>
      </c>
      <c r="G615" s="13">
        <f t="shared" si="214"/>
        <v>0</v>
      </c>
      <c r="H615" s="13">
        <f t="shared" si="214"/>
        <v>0</v>
      </c>
      <c r="I615" s="13">
        <f t="shared" si="214"/>
        <v>2100</v>
      </c>
      <c r="J615" s="13">
        <f t="shared" si="214"/>
        <v>0</v>
      </c>
      <c r="K615" s="13">
        <f t="shared" si="214"/>
        <v>0</v>
      </c>
      <c r="L615" s="13">
        <f t="shared" si="214"/>
        <v>0</v>
      </c>
      <c r="M615" s="7"/>
    </row>
    <row r="616" spans="1:13" s="5" customFormat="1" ht="39.75" customHeight="1">
      <c r="A616" s="206"/>
      <c r="B616" s="206"/>
      <c r="C616" s="210"/>
      <c r="D616" s="14">
        <v>2016</v>
      </c>
      <c r="E616" s="13">
        <f>E624</f>
        <v>250</v>
      </c>
      <c r="F616" s="13">
        <f t="shared" ref="F616:L616" si="215">F624</f>
        <v>0</v>
      </c>
      <c r="G616" s="13">
        <f t="shared" si="215"/>
        <v>0</v>
      </c>
      <c r="H616" s="13">
        <f t="shared" si="215"/>
        <v>0</v>
      </c>
      <c r="I616" s="13">
        <f t="shared" si="215"/>
        <v>250</v>
      </c>
      <c r="J616" s="13">
        <f t="shared" si="215"/>
        <v>0</v>
      </c>
      <c r="K616" s="13">
        <f t="shared" si="215"/>
        <v>0</v>
      </c>
      <c r="L616" s="13">
        <f t="shared" si="215"/>
        <v>0</v>
      </c>
      <c r="M616" s="7"/>
    </row>
    <row r="617" spans="1:13" s="5" customFormat="1" ht="54.75" customHeight="1">
      <c r="A617" s="211" t="s">
        <v>26</v>
      </c>
      <c r="B617" s="205" t="s">
        <v>223</v>
      </c>
      <c r="C617" s="205" t="s">
        <v>224</v>
      </c>
      <c r="D617" s="14" t="s">
        <v>41</v>
      </c>
      <c r="E617" s="13">
        <f>E618+E619+E620</f>
        <v>3800</v>
      </c>
      <c r="F617" s="13">
        <f t="shared" ref="F617:L617" si="216">F618+F619+F620</f>
        <v>690.3</v>
      </c>
      <c r="G617" s="13">
        <f t="shared" si="216"/>
        <v>1200</v>
      </c>
      <c r="H617" s="13">
        <f t="shared" si="216"/>
        <v>496.2</v>
      </c>
      <c r="I617" s="13">
        <f t="shared" si="216"/>
        <v>2600</v>
      </c>
      <c r="J617" s="13">
        <f t="shared" si="216"/>
        <v>194.1</v>
      </c>
      <c r="K617" s="13">
        <f t="shared" si="216"/>
        <v>0</v>
      </c>
      <c r="L617" s="13">
        <f t="shared" si="216"/>
        <v>0</v>
      </c>
      <c r="M617" s="109"/>
    </row>
    <row r="618" spans="1:13" s="5" customFormat="1" ht="218.25" customHeight="1">
      <c r="A618" s="212"/>
      <c r="B618" s="207"/>
      <c r="C618" s="207"/>
      <c r="D618" s="14">
        <v>2013</v>
      </c>
      <c r="E618" s="13">
        <v>1500</v>
      </c>
      <c r="F618" s="13">
        <v>690.3</v>
      </c>
      <c r="G618" s="13">
        <v>1200</v>
      </c>
      <c r="H618" s="13">
        <v>496.2</v>
      </c>
      <c r="I618" s="13">
        <v>300</v>
      </c>
      <c r="J618" s="13">
        <v>194.1</v>
      </c>
      <c r="K618" s="13">
        <v>0</v>
      </c>
      <c r="L618" s="13">
        <v>0</v>
      </c>
      <c r="M618" s="109" t="s">
        <v>347</v>
      </c>
    </row>
    <row r="619" spans="1:13" s="5" customFormat="1" ht="235.5" customHeight="1">
      <c r="A619" s="213"/>
      <c r="B619" s="206"/>
      <c r="C619" s="206"/>
      <c r="D619" s="14">
        <v>2014</v>
      </c>
      <c r="E619" s="13">
        <v>2000</v>
      </c>
      <c r="F619" s="13">
        <v>0</v>
      </c>
      <c r="G619" s="13">
        <v>0</v>
      </c>
      <c r="H619" s="13">
        <v>0</v>
      </c>
      <c r="I619" s="13">
        <v>2000</v>
      </c>
      <c r="J619" s="13">
        <v>0</v>
      </c>
      <c r="K619" s="13">
        <v>0</v>
      </c>
      <c r="L619" s="13">
        <v>0</v>
      </c>
      <c r="M619" s="99" t="s">
        <v>536</v>
      </c>
    </row>
    <row r="620" spans="1:13" s="5" customFormat="1" ht="102.75" customHeight="1">
      <c r="A620" s="47" t="s">
        <v>25</v>
      </c>
      <c r="B620" s="45" t="s">
        <v>696</v>
      </c>
      <c r="C620" s="45" t="s">
        <v>55</v>
      </c>
      <c r="D620" s="14">
        <v>2015</v>
      </c>
      <c r="E620" s="13">
        <v>300</v>
      </c>
      <c r="F620" s="13">
        <v>0</v>
      </c>
      <c r="G620" s="13">
        <v>0</v>
      </c>
      <c r="H620" s="13">
        <v>0</v>
      </c>
      <c r="I620" s="13">
        <v>300</v>
      </c>
      <c r="J620" s="13">
        <v>0</v>
      </c>
      <c r="K620" s="13">
        <v>0</v>
      </c>
      <c r="L620" s="13"/>
      <c r="M620" s="145" t="s">
        <v>791</v>
      </c>
    </row>
    <row r="621" spans="1:13" s="5" customFormat="1" ht="42.75" customHeight="1">
      <c r="A621" s="211" t="s">
        <v>29</v>
      </c>
      <c r="B621" s="205" t="s">
        <v>507</v>
      </c>
      <c r="C621" s="205" t="s">
        <v>52</v>
      </c>
      <c r="D621" s="14" t="s">
        <v>457</v>
      </c>
      <c r="E621" s="13">
        <f>E622+E623+E624</f>
        <v>4250</v>
      </c>
      <c r="F621" s="13">
        <f t="shared" ref="F621:L621" si="217">F622+F623+F624</f>
        <v>0</v>
      </c>
      <c r="G621" s="13">
        <f t="shared" si="217"/>
        <v>0</v>
      </c>
      <c r="H621" s="13">
        <f t="shared" si="217"/>
        <v>0</v>
      </c>
      <c r="I621" s="13">
        <f t="shared" si="217"/>
        <v>4250</v>
      </c>
      <c r="J621" s="13">
        <f t="shared" si="217"/>
        <v>0</v>
      </c>
      <c r="K621" s="13">
        <f t="shared" si="217"/>
        <v>0</v>
      </c>
      <c r="L621" s="13">
        <f t="shared" si="217"/>
        <v>0</v>
      </c>
      <c r="M621" s="99"/>
    </row>
    <row r="622" spans="1:13" s="5" customFormat="1" ht="79.5" customHeight="1">
      <c r="A622" s="212"/>
      <c r="B622" s="207"/>
      <c r="C622" s="207"/>
      <c r="D622" s="14">
        <v>2014</v>
      </c>
      <c r="E622" s="13">
        <v>2200</v>
      </c>
      <c r="F622" s="13">
        <v>0</v>
      </c>
      <c r="G622" s="13">
        <v>0</v>
      </c>
      <c r="H622" s="13">
        <v>0</v>
      </c>
      <c r="I622" s="13">
        <v>2200</v>
      </c>
      <c r="J622" s="13">
        <v>0</v>
      </c>
      <c r="K622" s="13">
        <v>0</v>
      </c>
      <c r="L622" s="13">
        <v>0</v>
      </c>
      <c r="M622" s="21" t="s">
        <v>591</v>
      </c>
    </row>
    <row r="623" spans="1:13" s="5" customFormat="1" ht="77.25" customHeight="1">
      <c r="A623" s="212"/>
      <c r="B623" s="207"/>
      <c r="C623" s="207"/>
      <c r="D623" s="14">
        <v>2015</v>
      </c>
      <c r="E623" s="13">
        <v>1800</v>
      </c>
      <c r="F623" s="13">
        <v>0</v>
      </c>
      <c r="G623" s="13">
        <v>0</v>
      </c>
      <c r="H623" s="13">
        <v>0</v>
      </c>
      <c r="I623" s="13">
        <v>1800</v>
      </c>
      <c r="J623" s="13">
        <v>0</v>
      </c>
      <c r="K623" s="13">
        <v>0</v>
      </c>
      <c r="L623" s="13">
        <v>0</v>
      </c>
      <c r="M623" s="21" t="s">
        <v>779</v>
      </c>
    </row>
    <row r="624" spans="1:13" s="5" customFormat="1" ht="77.25" customHeight="1">
      <c r="A624" s="213"/>
      <c r="B624" s="206"/>
      <c r="C624" s="206"/>
      <c r="D624" s="14">
        <v>2016</v>
      </c>
      <c r="E624" s="13">
        <v>250</v>
      </c>
      <c r="F624" s="13">
        <v>0</v>
      </c>
      <c r="G624" s="13">
        <v>0</v>
      </c>
      <c r="H624" s="13">
        <v>0</v>
      </c>
      <c r="I624" s="13">
        <v>250</v>
      </c>
      <c r="J624" s="13">
        <v>0</v>
      </c>
      <c r="K624" s="13">
        <v>0</v>
      </c>
      <c r="L624" s="13">
        <v>0</v>
      </c>
      <c r="M624" s="21" t="s">
        <v>779</v>
      </c>
    </row>
    <row r="625" spans="1:13" s="5" customFormat="1" ht="32.25" customHeight="1">
      <c r="A625" s="98"/>
      <c r="B625" s="208" t="s">
        <v>41</v>
      </c>
      <c r="C625" s="226"/>
      <c r="D625" s="14" t="s">
        <v>41</v>
      </c>
      <c r="E625" s="13">
        <f>E626+E627+E628+E629</f>
        <v>8770</v>
      </c>
      <c r="F625" s="13">
        <f t="shared" ref="F625:L625" si="218">F626+F627+F628+F629</f>
        <v>1266.5</v>
      </c>
      <c r="G625" s="13">
        <f t="shared" si="218"/>
        <v>1400</v>
      </c>
      <c r="H625" s="13">
        <f t="shared" si="218"/>
        <v>696.2</v>
      </c>
      <c r="I625" s="13">
        <f t="shared" si="218"/>
        <v>7370</v>
      </c>
      <c r="J625" s="13">
        <f t="shared" si="218"/>
        <v>570.30000000000007</v>
      </c>
      <c r="K625" s="13">
        <f t="shared" si="218"/>
        <v>0</v>
      </c>
      <c r="L625" s="13">
        <f t="shared" si="218"/>
        <v>0</v>
      </c>
      <c r="M625" s="7"/>
    </row>
    <row r="626" spans="1:13" s="5" customFormat="1" ht="38.25" customHeight="1">
      <c r="A626" s="224"/>
      <c r="B626" s="209"/>
      <c r="C626" s="227"/>
      <c r="D626" s="14">
        <v>2013</v>
      </c>
      <c r="E626" s="13">
        <f>E594+E599+E613</f>
        <v>1730</v>
      </c>
      <c r="F626" s="13">
        <f t="shared" ref="F626:L626" si="219">F594+F599+F613</f>
        <v>920.3</v>
      </c>
      <c r="G626" s="13">
        <f t="shared" si="219"/>
        <v>1400</v>
      </c>
      <c r="H626" s="13">
        <f t="shared" si="219"/>
        <v>696.2</v>
      </c>
      <c r="I626" s="13">
        <f t="shared" si="219"/>
        <v>330</v>
      </c>
      <c r="J626" s="13">
        <f t="shared" si="219"/>
        <v>224.1</v>
      </c>
      <c r="K626" s="13">
        <f t="shared" si="219"/>
        <v>0</v>
      </c>
      <c r="L626" s="13">
        <f t="shared" si="219"/>
        <v>0</v>
      </c>
      <c r="M626" s="7"/>
    </row>
    <row r="627" spans="1:13" s="5" customFormat="1" ht="34.5" customHeight="1">
      <c r="A627" s="224"/>
      <c r="B627" s="209"/>
      <c r="C627" s="227"/>
      <c r="D627" s="14">
        <v>2014</v>
      </c>
      <c r="E627" s="13">
        <f>E595+E600+E614</f>
        <v>4240</v>
      </c>
      <c r="F627" s="13">
        <f t="shared" ref="F627:L627" si="220">F595+F600+F614</f>
        <v>40</v>
      </c>
      <c r="G627" s="13">
        <f t="shared" si="220"/>
        <v>0</v>
      </c>
      <c r="H627" s="13">
        <f t="shared" si="220"/>
        <v>0</v>
      </c>
      <c r="I627" s="13">
        <f t="shared" si="220"/>
        <v>4240</v>
      </c>
      <c r="J627" s="13">
        <f t="shared" si="220"/>
        <v>40</v>
      </c>
      <c r="K627" s="13">
        <f t="shared" si="220"/>
        <v>0</v>
      </c>
      <c r="L627" s="13">
        <f t="shared" si="220"/>
        <v>0</v>
      </c>
      <c r="M627" s="7"/>
    </row>
    <row r="628" spans="1:13" s="5" customFormat="1" ht="34.5" customHeight="1">
      <c r="A628" s="224"/>
      <c r="B628" s="209"/>
      <c r="C628" s="227"/>
      <c r="D628" s="14">
        <v>2015</v>
      </c>
      <c r="E628" s="13">
        <f>E615+E601+E596</f>
        <v>2350</v>
      </c>
      <c r="F628" s="13">
        <f t="shared" ref="F628:L628" si="221">F615+F601+F596</f>
        <v>250</v>
      </c>
      <c r="G628" s="13">
        <f t="shared" si="221"/>
        <v>0</v>
      </c>
      <c r="H628" s="13">
        <f t="shared" si="221"/>
        <v>0</v>
      </c>
      <c r="I628" s="13">
        <f t="shared" si="221"/>
        <v>2350</v>
      </c>
      <c r="J628" s="13">
        <f t="shared" si="221"/>
        <v>250</v>
      </c>
      <c r="K628" s="13">
        <f t="shared" si="221"/>
        <v>0</v>
      </c>
      <c r="L628" s="13">
        <f t="shared" si="221"/>
        <v>0</v>
      </c>
      <c r="M628" s="7"/>
    </row>
    <row r="629" spans="1:13" s="5" customFormat="1" ht="34.5" customHeight="1">
      <c r="A629" s="225"/>
      <c r="B629" s="210"/>
      <c r="C629" s="228"/>
      <c r="D629" s="14">
        <v>2016</v>
      </c>
      <c r="E629" s="13">
        <f>E616+E602+E597</f>
        <v>450</v>
      </c>
      <c r="F629" s="13">
        <f t="shared" ref="F629:L629" si="222">F616+F602+F597</f>
        <v>56.199999999999996</v>
      </c>
      <c r="G629" s="13">
        <f t="shared" si="222"/>
        <v>0</v>
      </c>
      <c r="H629" s="13">
        <f t="shared" si="222"/>
        <v>0</v>
      </c>
      <c r="I629" s="13">
        <f t="shared" si="222"/>
        <v>450</v>
      </c>
      <c r="J629" s="13">
        <f t="shared" si="222"/>
        <v>56.199999999999996</v>
      </c>
      <c r="K629" s="13">
        <f t="shared" si="222"/>
        <v>0</v>
      </c>
      <c r="L629" s="13">
        <f t="shared" si="222"/>
        <v>0</v>
      </c>
      <c r="M629" s="7"/>
    </row>
    <row r="630" spans="1:13" s="5" customFormat="1" ht="42" customHeight="1">
      <c r="A630" s="223"/>
      <c r="B630" s="229" t="s">
        <v>225</v>
      </c>
      <c r="C630" s="226"/>
      <c r="D630" s="14" t="s">
        <v>41</v>
      </c>
      <c r="E630" s="146">
        <f>E631+E632+E633+E634</f>
        <v>76592.200000000012</v>
      </c>
      <c r="F630" s="146">
        <f t="shared" ref="F630:L630" si="223">F631+F632+F633+F634</f>
        <v>17123.16</v>
      </c>
      <c r="G630" s="146">
        <f t="shared" si="223"/>
        <v>34185.1</v>
      </c>
      <c r="H630" s="146">
        <f t="shared" si="223"/>
        <v>5166.3599999999997</v>
      </c>
      <c r="I630" s="146">
        <f t="shared" si="223"/>
        <v>40307.100000000006</v>
      </c>
      <c r="J630" s="146">
        <f t="shared" si="223"/>
        <v>9219.7999999999993</v>
      </c>
      <c r="K630" s="146">
        <f t="shared" si="223"/>
        <v>2100</v>
      </c>
      <c r="L630" s="146">
        <f t="shared" si="223"/>
        <v>2737</v>
      </c>
      <c r="M630" s="7"/>
    </row>
    <row r="631" spans="1:13" s="5" customFormat="1" ht="42" customHeight="1">
      <c r="A631" s="224"/>
      <c r="B631" s="230"/>
      <c r="C631" s="227"/>
      <c r="D631" s="14">
        <v>2013</v>
      </c>
      <c r="E631" s="13">
        <f t="shared" ref="E631:L632" si="224">E487+E588+E626</f>
        <v>12876.3</v>
      </c>
      <c r="F631" s="13">
        <f t="shared" si="224"/>
        <v>5449.6</v>
      </c>
      <c r="G631" s="13">
        <f t="shared" si="224"/>
        <v>8491.7000000000007</v>
      </c>
      <c r="H631" s="13">
        <f t="shared" si="224"/>
        <v>2696.2</v>
      </c>
      <c r="I631" s="13">
        <f t="shared" si="224"/>
        <v>3784.6000000000004</v>
      </c>
      <c r="J631" s="13">
        <f t="shared" si="224"/>
        <v>2117.4</v>
      </c>
      <c r="K631" s="13">
        <f t="shared" si="224"/>
        <v>600</v>
      </c>
      <c r="L631" s="13">
        <f t="shared" si="224"/>
        <v>636</v>
      </c>
      <c r="M631" s="7"/>
    </row>
    <row r="632" spans="1:13" s="5" customFormat="1" ht="43.5" customHeight="1">
      <c r="A632" s="224"/>
      <c r="B632" s="230"/>
      <c r="C632" s="227"/>
      <c r="D632" s="14">
        <v>2014</v>
      </c>
      <c r="E632" s="13">
        <f t="shared" si="224"/>
        <v>23630</v>
      </c>
      <c r="F632" s="13">
        <f t="shared" si="224"/>
        <v>6101.7</v>
      </c>
      <c r="G632" s="13">
        <f t="shared" si="224"/>
        <v>14094.099999999999</v>
      </c>
      <c r="H632" s="13">
        <f t="shared" si="224"/>
        <v>2200</v>
      </c>
      <c r="I632" s="13">
        <f t="shared" si="224"/>
        <v>9035.9000000000015</v>
      </c>
      <c r="J632" s="13">
        <f t="shared" si="224"/>
        <v>2616.6999999999998</v>
      </c>
      <c r="K632" s="13">
        <f t="shared" si="224"/>
        <v>500</v>
      </c>
      <c r="L632" s="13">
        <f t="shared" si="224"/>
        <v>1285</v>
      </c>
      <c r="M632" s="7"/>
    </row>
    <row r="633" spans="1:13" s="5" customFormat="1" ht="43.5" customHeight="1">
      <c r="A633" s="224"/>
      <c r="B633" s="230"/>
      <c r="C633" s="227"/>
      <c r="D633" s="147">
        <v>2015</v>
      </c>
      <c r="E633" s="147">
        <f>E628+E590</f>
        <v>12885</v>
      </c>
      <c r="F633" s="147">
        <f t="shared" ref="F633:L633" si="225">F628+F590</f>
        <v>4949.5599999999995</v>
      </c>
      <c r="G633" s="147">
        <f t="shared" si="225"/>
        <v>6267.3</v>
      </c>
      <c r="H633" s="147">
        <f t="shared" si="225"/>
        <v>270.16000000000003</v>
      </c>
      <c r="I633" s="147">
        <f t="shared" si="225"/>
        <v>6117.7</v>
      </c>
      <c r="J633" s="147">
        <f t="shared" si="225"/>
        <v>4063.3999999999996</v>
      </c>
      <c r="K633" s="147">
        <f t="shared" si="225"/>
        <v>500</v>
      </c>
      <c r="L633" s="147">
        <f t="shared" si="225"/>
        <v>616</v>
      </c>
      <c r="M633" s="10"/>
    </row>
    <row r="634" spans="1:13" s="5" customFormat="1" ht="43.5" customHeight="1">
      <c r="A634" s="225"/>
      <c r="B634" s="231"/>
      <c r="C634" s="228"/>
      <c r="D634" s="147">
        <v>2016</v>
      </c>
      <c r="E634" s="147">
        <f>E591+E629</f>
        <v>27200.9</v>
      </c>
      <c r="F634" s="147">
        <f t="shared" ref="F634:L634" si="226">F591+F629</f>
        <v>622.29999999999995</v>
      </c>
      <c r="G634" s="147">
        <f t="shared" si="226"/>
        <v>5332</v>
      </c>
      <c r="H634" s="147">
        <f t="shared" si="226"/>
        <v>0</v>
      </c>
      <c r="I634" s="147">
        <f t="shared" si="226"/>
        <v>21368.9</v>
      </c>
      <c r="J634" s="147">
        <f t="shared" si="226"/>
        <v>422.3</v>
      </c>
      <c r="K634" s="147">
        <f t="shared" si="226"/>
        <v>500</v>
      </c>
      <c r="L634" s="147">
        <f t="shared" si="226"/>
        <v>200</v>
      </c>
      <c r="M634" s="202"/>
    </row>
    <row r="635" spans="1:13" s="5" customFormat="1" ht="39.75" customHeight="1">
      <c r="A635" s="238" t="s">
        <v>226</v>
      </c>
      <c r="B635" s="239"/>
      <c r="C635" s="239"/>
      <c r="D635" s="239"/>
      <c r="E635" s="239"/>
      <c r="F635" s="239"/>
      <c r="G635" s="239"/>
      <c r="H635" s="239"/>
      <c r="I635" s="239"/>
      <c r="J635" s="239"/>
      <c r="K635" s="239"/>
      <c r="L635" s="239"/>
      <c r="M635" s="240"/>
    </row>
    <row r="636" spans="1:13" s="5" customFormat="1" ht="38.25" customHeight="1">
      <c r="A636" s="205">
        <v>1</v>
      </c>
      <c r="B636" s="205" t="s">
        <v>227</v>
      </c>
      <c r="C636" s="208"/>
      <c r="D636" s="14" t="s">
        <v>41</v>
      </c>
      <c r="E636" s="13">
        <f>E637+E638+E639</f>
        <v>2720</v>
      </c>
      <c r="F636" s="13">
        <f t="shared" ref="F636:L636" si="227">F637+F638+F639</f>
        <v>990.3</v>
      </c>
      <c r="G636" s="13">
        <f t="shared" si="227"/>
        <v>400</v>
      </c>
      <c r="H636" s="13">
        <f t="shared" si="227"/>
        <v>495.2</v>
      </c>
      <c r="I636" s="13">
        <f t="shared" si="227"/>
        <v>400</v>
      </c>
      <c r="J636" s="13">
        <f t="shared" si="227"/>
        <v>495.1</v>
      </c>
      <c r="K636" s="13">
        <f t="shared" si="227"/>
        <v>1920</v>
      </c>
      <c r="L636" s="13">
        <f t="shared" si="227"/>
        <v>0</v>
      </c>
      <c r="M636" s="7"/>
    </row>
    <row r="637" spans="1:13" s="5" customFormat="1" ht="37.5" customHeight="1">
      <c r="A637" s="207"/>
      <c r="B637" s="207"/>
      <c r="C637" s="209"/>
      <c r="D637" s="14">
        <v>2013</v>
      </c>
      <c r="E637" s="13">
        <v>680</v>
      </c>
      <c r="F637" s="13">
        <v>198</v>
      </c>
      <c r="G637" s="13">
        <v>100</v>
      </c>
      <c r="H637" s="13">
        <v>99</v>
      </c>
      <c r="I637" s="13">
        <v>100</v>
      </c>
      <c r="J637" s="13">
        <v>99</v>
      </c>
      <c r="K637" s="13">
        <v>480</v>
      </c>
      <c r="L637" s="13">
        <v>0</v>
      </c>
      <c r="M637" s="7"/>
    </row>
    <row r="638" spans="1:13" s="5" customFormat="1" ht="31.5" customHeight="1">
      <c r="A638" s="207"/>
      <c r="B638" s="207"/>
      <c r="C638" s="209"/>
      <c r="D638" s="14">
        <v>2014</v>
      </c>
      <c r="E638" s="13">
        <f>E641</f>
        <v>1020</v>
      </c>
      <c r="F638" s="13">
        <f t="shared" ref="F638:L638" si="228">F641</f>
        <v>337.4</v>
      </c>
      <c r="G638" s="13">
        <f t="shared" si="228"/>
        <v>150</v>
      </c>
      <c r="H638" s="13">
        <f t="shared" si="228"/>
        <v>168.7</v>
      </c>
      <c r="I638" s="13">
        <f t="shared" si="228"/>
        <v>150</v>
      </c>
      <c r="J638" s="13">
        <f t="shared" si="228"/>
        <v>168.7</v>
      </c>
      <c r="K638" s="13">
        <f t="shared" si="228"/>
        <v>720</v>
      </c>
      <c r="L638" s="13">
        <f t="shared" si="228"/>
        <v>0</v>
      </c>
      <c r="M638" s="7"/>
    </row>
    <row r="639" spans="1:13" s="5" customFormat="1" ht="39.75" customHeight="1">
      <c r="A639" s="206"/>
      <c r="B639" s="206"/>
      <c r="C639" s="210"/>
      <c r="D639" s="14">
        <v>2015</v>
      </c>
      <c r="E639" s="13">
        <f>E642</f>
        <v>1020</v>
      </c>
      <c r="F639" s="13">
        <f t="shared" ref="F639:L639" si="229">F642</f>
        <v>454.9</v>
      </c>
      <c r="G639" s="13">
        <f t="shared" si="229"/>
        <v>150</v>
      </c>
      <c r="H639" s="13">
        <f t="shared" si="229"/>
        <v>227.5</v>
      </c>
      <c r="I639" s="13">
        <f t="shared" si="229"/>
        <v>150</v>
      </c>
      <c r="J639" s="13">
        <f t="shared" si="229"/>
        <v>227.4</v>
      </c>
      <c r="K639" s="13">
        <f t="shared" si="229"/>
        <v>720</v>
      </c>
      <c r="L639" s="13">
        <f t="shared" si="229"/>
        <v>0</v>
      </c>
      <c r="M639" s="7"/>
    </row>
    <row r="640" spans="1:13" s="5" customFormat="1" ht="39.75" customHeight="1">
      <c r="A640" s="205">
        <v>1.1000000000000001</v>
      </c>
      <c r="B640" s="205" t="s">
        <v>227</v>
      </c>
      <c r="C640" s="208" t="s">
        <v>508</v>
      </c>
      <c r="D640" s="14" t="s">
        <v>41</v>
      </c>
      <c r="E640" s="13">
        <f>E641+E642</f>
        <v>2040</v>
      </c>
      <c r="F640" s="13">
        <f t="shared" ref="F640:L640" si="230">F641+F642</f>
        <v>792.3</v>
      </c>
      <c r="G640" s="13">
        <f t="shared" si="230"/>
        <v>300</v>
      </c>
      <c r="H640" s="13">
        <f t="shared" si="230"/>
        <v>396.2</v>
      </c>
      <c r="I640" s="13">
        <f t="shared" si="230"/>
        <v>300</v>
      </c>
      <c r="J640" s="13">
        <f t="shared" si="230"/>
        <v>396.1</v>
      </c>
      <c r="K640" s="13">
        <f t="shared" si="230"/>
        <v>1440</v>
      </c>
      <c r="L640" s="13">
        <f t="shared" si="230"/>
        <v>0</v>
      </c>
      <c r="M640" s="7"/>
    </row>
    <row r="641" spans="1:13" s="5" customFormat="1" ht="150" customHeight="1">
      <c r="A641" s="207"/>
      <c r="B641" s="207"/>
      <c r="C641" s="209"/>
      <c r="D641" s="14">
        <v>2014</v>
      </c>
      <c r="E641" s="13">
        <v>1020</v>
      </c>
      <c r="F641" s="13">
        <v>337.4</v>
      </c>
      <c r="G641" s="13">
        <v>150</v>
      </c>
      <c r="H641" s="13">
        <v>168.7</v>
      </c>
      <c r="I641" s="13">
        <v>150</v>
      </c>
      <c r="J641" s="13">
        <v>168.7</v>
      </c>
      <c r="K641" s="13">
        <v>720</v>
      </c>
      <c r="L641" s="13">
        <v>0</v>
      </c>
      <c r="M641" s="21" t="s">
        <v>537</v>
      </c>
    </row>
    <row r="642" spans="1:13" s="5" customFormat="1" ht="136.5" customHeight="1">
      <c r="A642" s="206"/>
      <c r="B642" s="206"/>
      <c r="C642" s="210"/>
      <c r="D642" s="14">
        <v>2015</v>
      </c>
      <c r="E642" s="13">
        <v>1020</v>
      </c>
      <c r="F642" s="13">
        <v>454.9</v>
      </c>
      <c r="G642" s="13">
        <v>150</v>
      </c>
      <c r="H642" s="13">
        <v>227.5</v>
      </c>
      <c r="I642" s="13">
        <v>150</v>
      </c>
      <c r="J642" s="13">
        <v>227.4</v>
      </c>
      <c r="K642" s="13">
        <v>720</v>
      </c>
      <c r="L642" s="13">
        <v>0</v>
      </c>
      <c r="M642" s="21" t="s">
        <v>784</v>
      </c>
    </row>
    <row r="643" spans="1:13" s="5" customFormat="1" ht="159" customHeight="1">
      <c r="A643" s="10" t="s">
        <v>71</v>
      </c>
      <c r="B643" s="7" t="s">
        <v>227</v>
      </c>
      <c r="C643" s="7" t="s">
        <v>21</v>
      </c>
      <c r="D643" s="14">
        <v>2013</v>
      </c>
      <c r="E643" s="13">
        <v>680</v>
      </c>
      <c r="F643" s="13">
        <v>198</v>
      </c>
      <c r="G643" s="13">
        <v>100</v>
      </c>
      <c r="H643" s="13">
        <v>99</v>
      </c>
      <c r="I643" s="13">
        <v>100</v>
      </c>
      <c r="J643" s="13">
        <v>99</v>
      </c>
      <c r="K643" s="13">
        <v>480</v>
      </c>
      <c r="L643" s="13">
        <v>0</v>
      </c>
      <c r="M643" s="7" t="s">
        <v>386</v>
      </c>
    </row>
    <row r="644" spans="1:13" s="5" customFormat="1" ht="36" customHeight="1">
      <c r="A644" s="211"/>
      <c r="B644" s="208" t="s">
        <v>41</v>
      </c>
      <c r="C644" s="208"/>
      <c r="D644" s="14" t="s">
        <v>41</v>
      </c>
      <c r="E644" s="13">
        <f>E645+E646+E647</f>
        <v>2720</v>
      </c>
      <c r="F644" s="13">
        <f t="shared" ref="F644:L644" si="231">F645+F646+F647</f>
        <v>990.3</v>
      </c>
      <c r="G644" s="13">
        <f t="shared" si="231"/>
        <v>400</v>
      </c>
      <c r="H644" s="13">
        <f t="shared" si="231"/>
        <v>495.2</v>
      </c>
      <c r="I644" s="13">
        <f t="shared" si="231"/>
        <v>400</v>
      </c>
      <c r="J644" s="13">
        <f t="shared" si="231"/>
        <v>495.1</v>
      </c>
      <c r="K644" s="13">
        <f t="shared" si="231"/>
        <v>1920</v>
      </c>
      <c r="L644" s="13">
        <f t="shared" si="231"/>
        <v>0</v>
      </c>
      <c r="M644" s="7"/>
    </row>
    <row r="645" spans="1:13" s="5" customFormat="1" ht="34.5" customHeight="1">
      <c r="A645" s="212"/>
      <c r="B645" s="209"/>
      <c r="C645" s="209"/>
      <c r="D645" s="14">
        <v>2013</v>
      </c>
      <c r="E645" s="13">
        <v>680</v>
      </c>
      <c r="F645" s="13">
        <v>198</v>
      </c>
      <c r="G645" s="13">
        <v>100</v>
      </c>
      <c r="H645" s="13">
        <v>99</v>
      </c>
      <c r="I645" s="13">
        <v>100</v>
      </c>
      <c r="J645" s="13">
        <v>99</v>
      </c>
      <c r="K645" s="13">
        <v>480</v>
      </c>
      <c r="L645" s="13">
        <v>0</v>
      </c>
      <c r="M645" s="139"/>
    </row>
    <row r="646" spans="1:13" s="5" customFormat="1" ht="44.25" customHeight="1">
      <c r="A646" s="212"/>
      <c r="B646" s="209"/>
      <c r="C646" s="209"/>
      <c r="D646" s="14">
        <v>2014</v>
      </c>
      <c r="E646" s="13">
        <f>E638</f>
        <v>1020</v>
      </c>
      <c r="F646" s="13">
        <f t="shared" ref="F646:L646" si="232">F638</f>
        <v>337.4</v>
      </c>
      <c r="G646" s="13">
        <f t="shared" si="232"/>
        <v>150</v>
      </c>
      <c r="H646" s="13">
        <f t="shared" si="232"/>
        <v>168.7</v>
      </c>
      <c r="I646" s="13">
        <f t="shared" si="232"/>
        <v>150</v>
      </c>
      <c r="J646" s="13">
        <f t="shared" si="232"/>
        <v>168.7</v>
      </c>
      <c r="K646" s="13">
        <f t="shared" si="232"/>
        <v>720</v>
      </c>
      <c r="L646" s="13">
        <f t="shared" si="232"/>
        <v>0</v>
      </c>
      <c r="M646" s="139"/>
    </row>
    <row r="647" spans="1:13" s="5" customFormat="1" ht="44.25" customHeight="1">
      <c r="A647" s="213"/>
      <c r="B647" s="210"/>
      <c r="C647" s="210"/>
      <c r="D647" s="14">
        <v>2015</v>
      </c>
      <c r="E647" s="146">
        <f>E639</f>
        <v>1020</v>
      </c>
      <c r="F647" s="146">
        <f t="shared" ref="F647:L647" si="233">F639</f>
        <v>454.9</v>
      </c>
      <c r="G647" s="146">
        <f t="shared" si="233"/>
        <v>150</v>
      </c>
      <c r="H647" s="146">
        <f t="shared" si="233"/>
        <v>227.5</v>
      </c>
      <c r="I647" s="146">
        <f t="shared" si="233"/>
        <v>150</v>
      </c>
      <c r="J647" s="146">
        <f t="shared" si="233"/>
        <v>227.4</v>
      </c>
      <c r="K647" s="146">
        <f t="shared" si="233"/>
        <v>720</v>
      </c>
      <c r="L647" s="146">
        <f t="shared" si="233"/>
        <v>0</v>
      </c>
      <c r="M647" s="7"/>
    </row>
    <row r="648" spans="1:13" s="5" customFormat="1">
      <c r="A648" s="238" t="s">
        <v>228</v>
      </c>
      <c r="B648" s="239"/>
      <c r="C648" s="239"/>
      <c r="D648" s="239"/>
      <c r="E648" s="239"/>
      <c r="F648" s="239"/>
      <c r="G648" s="239"/>
      <c r="H648" s="239"/>
      <c r="I648" s="239"/>
      <c r="J648" s="239"/>
      <c r="K648" s="239"/>
      <c r="L648" s="239"/>
      <c r="M648" s="240"/>
    </row>
    <row r="649" spans="1:13" s="5" customFormat="1">
      <c r="A649" s="10"/>
      <c r="B649" s="7"/>
      <c r="C649" s="7"/>
      <c r="D649" s="7"/>
      <c r="E649" s="55"/>
      <c r="F649" s="55"/>
      <c r="G649" s="55"/>
      <c r="H649" s="55"/>
      <c r="I649" s="55"/>
      <c r="J649" s="55"/>
      <c r="K649" s="55"/>
      <c r="L649" s="55"/>
      <c r="M649" s="7"/>
    </row>
    <row r="650" spans="1:13" s="5" customFormat="1" ht="235.5" customHeight="1">
      <c r="A650" s="205" t="s">
        <v>43</v>
      </c>
      <c r="B650" s="208" t="s">
        <v>229</v>
      </c>
      <c r="C650" s="7" t="s">
        <v>24</v>
      </c>
      <c r="D650" s="14">
        <v>2013</v>
      </c>
      <c r="E650" s="13">
        <v>5207.3</v>
      </c>
      <c r="F650" s="13">
        <v>4366.3</v>
      </c>
      <c r="G650" s="13">
        <v>4943.3</v>
      </c>
      <c r="H650" s="13">
        <v>4148</v>
      </c>
      <c r="I650" s="13">
        <v>264</v>
      </c>
      <c r="J650" s="13">
        <v>218.3</v>
      </c>
      <c r="K650" s="13">
        <v>0</v>
      </c>
      <c r="L650" s="13">
        <v>0</v>
      </c>
      <c r="M650" s="8" t="s">
        <v>348</v>
      </c>
    </row>
    <row r="651" spans="1:13" s="5" customFormat="1" ht="81" customHeight="1">
      <c r="A651" s="207"/>
      <c r="B651" s="209"/>
      <c r="C651" s="7" t="s">
        <v>21</v>
      </c>
      <c r="D651" s="14">
        <v>2013</v>
      </c>
      <c r="E651" s="13">
        <v>392</v>
      </c>
      <c r="F651" s="118">
        <v>46.2</v>
      </c>
      <c r="G651" s="118">
        <v>0</v>
      </c>
      <c r="H651" s="118">
        <v>0</v>
      </c>
      <c r="I651" s="118">
        <v>392</v>
      </c>
      <c r="J651" s="118">
        <v>46.2</v>
      </c>
      <c r="K651" s="118">
        <v>0</v>
      </c>
      <c r="L651" s="118">
        <v>0</v>
      </c>
      <c r="M651" s="7" t="s">
        <v>383</v>
      </c>
    </row>
    <row r="652" spans="1:13" s="5" customFormat="1" ht="87" customHeight="1">
      <c r="A652" s="207"/>
      <c r="B652" s="209"/>
      <c r="C652" s="7" t="s">
        <v>51</v>
      </c>
      <c r="D652" s="14">
        <v>2013</v>
      </c>
      <c r="E652" s="13">
        <v>392</v>
      </c>
      <c r="F652" s="13">
        <v>0</v>
      </c>
      <c r="G652" s="13">
        <v>0</v>
      </c>
      <c r="H652" s="13">
        <v>0</v>
      </c>
      <c r="I652" s="13">
        <v>392</v>
      </c>
      <c r="J652" s="13">
        <v>0</v>
      </c>
      <c r="K652" s="13">
        <v>0</v>
      </c>
      <c r="L652" s="13">
        <v>0</v>
      </c>
      <c r="M652" s="7" t="s">
        <v>315</v>
      </c>
    </row>
    <row r="653" spans="1:13" s="5" customFormat="1" ht="246" customHeight="1">
      <c r="A653" s="207"/>
      <c r="B653" s="209"/>
      <c r="C653" s="7" t="s">
        <v>54</v>
      </c>
      <c r="D653" s="14">
        <v>2013</v>
      </c>
      <c r="E653" s="13">
        <v>392</v>
      </c>
      <c r="F653" s="13">
        <v>0</v>
      </c>
      <c r="G653" s="13">
        <v>372</v>
      </c>
      <c r="H653" s="13">
        <v>0</v>
      </c>
      <c r="I653" s="13">
        <v>20</v>
      </c>
      <c r="J653" s="13">
        <v>0</v>
      </c>
      <c r="K653" s="13">
        <v>0</v>
      </c>
      <c r="L653" s="13">
        <v>0</v>
      </c>
      <c r="M653" s="7" t="s">
        <v>365</v>
      </c>
    </row>
    <row r="654" spans="1:13" s="5" customFormat="1" ht="176.25" customHeight="1">
      <c r="A654" s="207"/>
      <c r="B654" s="209"/>
      <c r="C654" s="7" t="s">
        <v>53</v>
      </c>
      <c r="D654" s="14">
        <v>2013</v>
      </c>
      <c r="E654" s="13">
        <v>387</v>
      </c>
      <c r="F654" s="13">
        <v>0</v>
      </c>
      <c r="G654" s="13">
        <v>372</v>
      </c>
      <c r="H654" s="13">
        <v>0</v>
      </c>
      <c r="I654" s="13">
        <v>15</v>
      </c>
      <c r="J654" s="13">
        <v>0</v>
      </c>
      <c r="K654" s="13">
        <v>0</v>
      </c>
      <c r="L654" s="13">
        <v>0</v>
      </c>
      <c r="M654" s="7" t="s">
        <v>413</v>
      </c>
    </row>
    <row r="655" spans="1:13" s="5" customFormat="1" ht="310.5" customHeight="1">
      <c r="A655" s="207"/>
      <c r="B655" s="209"/>
      <c r="C655" s="7" t="s">
        <v>17</v>
      </c>
      <c r="D655" s="14">
        <v>2013</v>
      </c>
      <c r="E655" s="13">
        <v>387</v>
      </c>
      <c r="F655" s="13">
        <v>0</v>
      </c>
      <c r="G655" s="13">
        <v>372</v>
      </c>
      <c r="H655" s="13">
        <v>0</v>
      </c>
      <c r="I655" s="13">
        <v>15</v>
      </c>
      <c r="J655" s="13">
        <v>0</v>
      </c>
      <c r="K655" s="13">
        <v>0</v>
      </c>
      <c r="L655" s="13">
        <v>0</v>
      </c>
      <c r="M655" s="8" t="s">
        <v>389</v>
      </c>
    </row>
    <row r="656" spans="1:13" s="5" customFormat="1" ht="84" customHeight="1">
      <c r="A656" s="207"/>
      <c r="B656" s="209"/>
      <c r="C656" s="7" t="s">
        <v>55</v>
      </c>
      <c r="D656" s="14">
        <v>2013</v>
      </c>
      <c r="E656" s="13">
        <v>387</v>
      </c>
      <c r="F656" s="13">
        <v>0</v>
      </c>
      <c r="G656" s="13">
        <v>367</v>
      </c>
      <c r="H656" s="13">
        <v>0</v>
      </c>
      <c r="I656" s="13">
        <v>20</v>
      </c>
      <c r="J656" s="13">
        <v>0</v>
      </c>
      <c r="K656" s="13">
        <v>0</v>
      </c>
      <c r="L656" s="13">
        <v>0</v>
      </c>
      <c r="M656" s="7" t="s">
        <v>406</v>
      </c>
    </row>
    <row r="657" spans="1:13" s="5" customFormat="1" ht="293.25" customHeight="1">
      <c r="A657" s="206"/>
      <c r="B657" s="210"/>
      <c r="C657" s="7" t="s">
        <v>52</v>
      </c>
      <c r="D657" s="14">
        <v>2013</v>
      </c>
      <c r="E657" s="13">
        <v>392</v>
      </c>
      <c r="F657" s="148">
        <v>0</v>
      </c>
      <c r="G657" s="148">
        <v>372</v>
      </c>
      <c r="H657" s="148">
        <v>0</v>
      </c>
      <c r="I657" s="148">
        <v>20</v>
      </c>
      <c r="J657" s="148">
        <v>0</v>
      </c>
      <c r="K657" s="148">
        <v>0</v>
      </c>
      <c r="L657" s="149">
        <v>0</v>
      </c>
      <c r="M657" s="8" t="s">
        <v>389</v>
      </c>
    </row>
    <row r="658" spans="1:13" s="5" customFormat="1" ht="37.5" customHeight="1">
      <c r="A658" s="21"/>
      <c r="B658" s="7" t="s">
        <v>41</v>
      </c>
      <c r="C658" s="7"/>
      <c r="D658" s="14">
        <v>2013</v>
      </c>
      <c r="E658" s="13">
        <f>E657+E656+E655+E654+E653+E652+E651+E650</f>
        <v>7936.3</v>
      </c>
      <c r="F658" s="13">
        <f>F650+F651+F652+F653+F654+F655+F656+F657</f>
        <v>4412.5</v>
      </c>
      <c r="G658" s="13">
        <f t="shared" ref="G658:L658" si="234">G650+G651+G652+G653+G654+G655+G656+G657</f>
        <v>6798.3</v>
      </c>
      <c r="H658" s="13">
        <f t="shared" si="234"/>
        <v>4148</v>
      </c>
      <c r="I658" s="13">
        <f t="shared" si="234"/>
        <v>1138</v>
      </c>
      <c r="J658" s="13">
        <f t="shared" si="234"/>
        <v>264.5</v>
      </c>
      <c r="K658" s="13">
        <f t="shared" si="234"/>
        <v>0</v>
      </c>
      <c r="L658" s="13">
        <f t="shared" si="234"/>
        <v>0</v>
      </c>
      <c r="M658" s="7"/>
    </row>
    <row r="659" spans="1:13" s="5" customFormat="1">
      <c r="A659" s="241" t="s">
        <v>230</v>
      </c>
      <c r="B659" s="242"/>
      <c r="C659" s="242"/>
      <c r="D659" s="242"/>
      <c r="E659" s="242"/>
      <c r="F659" s="242"/>
      <c r="G659" s="242"/>
      <c r="H659" s="242"/>
      <c r="I659" s="242"/>
      <c r="J659" s="242"/>
      <c r="K659" s="242"/>
      <c r="L659" s="242"/>
      <c r="M659" s="243"/>
    </row>
    <row r="660" spans="1:13" s="5" customFormat="1" ht="41.25" customHeight="1">
      <c r="A660" s="205" t="s">
        <v>43</v>
      </c>
      <c r="B660" s="205" t="s">
        <v>231</v>
      </c>
      <c r="C660" s="205" t="s">
        <v>35</v>
      </c>
      <c r="D660" s="14" t="s">
        <v>41</v>
      </c>
      <c r="E660" s="13">
        <f>E661+E662+E663+E664</f>
        <v>1813</v>
      </c>
      <c r="F660" s="13">
        <f t="shared" ref="F660:L660" si="235">F661+F662+F663+F664</f>
        <v>2423.8000000000002</v>
      </c>
      <c r="G660" s="13">
        <f t="shared" si="235"/>
        <v>863</v>
      </c>
      <c r="H660" s="13">
        <f t="shared" si="235"/>
        <v>1800</v>
      </c>
      <c r="I660" s="13">
        <f t="shared" si="235"/>
        <v>950</v>
      </c>
      <c r="J660" s="13">
        <f t="shared" si="235"/>
        <v>623.79999999999995</v>
      </c>
      <c r="K660" s="13">
        <f t="shared" si="235"/>
        <v>0</v>
      </c>
      <c r="L660" s="13">
        <f t="shared" si="235"/>
        <v>0</v>
      </c>
      <c r="M660" s="12"/>
    </row>
    <row r="661" spans="1:13" s="5" customFormat="1" ht="318.75" customHeight="1">
      <c r="A661" s="207"/>
      <c r="B661" s="207"/>
      <c r="C661" s="207"/>
      <c r="D661" s="14">
        <v>2013</v>
      </c>
      <c r="E661" s="13">
        <v>720</v>
      </c>
      <c r="F661" s="13">
        <v>720</v>
      </c>
      <c r="G661" s="13">
        <v>500</v>
      </c>
      <c r="H661" s="13">
        <v>500</v>
      </c>
      <c r="I661" s="13">
        <v>220</v>
      </c>
      <c r="J661" s="13">
        <v>220</v>
      </c>
      <c r="K661" s="13">
        <v>0</v>
      </c>
      <c r="L661" s="13">
        <v>0</v>
      </c>
      <c r="M661" s="12" t="s">
        <v>436</v>
      </c>
    </row>
    <row r="662" spans="1:13" s="5" customFormat="1" ht="71.25" customHeight="1">
      <c r="A662" s="207"/>
      <c r="B662" s="207"/>
      <c r="C662" s="207"/>
      <c r="D662" s="14">
        <v>2014</v>
      </c>
      <c r="E662" s="13">
        <f>E667+E672+E677</f>
        <v>330</v>
      </c>
      <c r="F662" s="13">
        <f t="shared" ref="F662:L662" si="236">F667+F672+F677</f>
        <v>830</v>
      </c>
      <c r="G662" s="13">
        <f t="shared" si="236"/>
        <v>100</v>
      </c>
      <c r="H662" s="13">
        <f t="shared" si="236"/>
        <v>600</v>
      </c>
      <c r="I662" s="13">
        <f t="shared" si="236"/>
        <v>230</v>
      </c>
      <c r="J662" s="13">
        <f t="shared" si="236"/>
        <v>230</v>
      </c>
      <c r="K662" s="13">
        <f t="shared" si="236"/>
        <v>0</v>
      </c>
      <c r="L662" s="13">
        <f t="shared" si="236"/>
        <v>0</v>
      </c>
      <c r="M662" s="21" t="s">
        <v>622</v>
      </c>
    </row>
    <row r="663" spans="1:13" s="5" customFormat="1" ht="42" customHeight="1">
      <c r="A663" s="207"/>
      <c r="B663" s="207"/>
      <c r="C663" s="207"/>
      <c r="D663" s="14">
        <v>2015</v>
      </c>
      <c r="E663" s="13">
        <f>E668+E673+E678</f>
        <v>340</v>
      </c>
      <c r="F663" s="13">
        <f t="shared" ref="F663:L663" si="237">F668+F673+F678</f>
        <v>873.8</v>
      </c>
      <c r="G663" s="13">
        <f t="shared" si="237"/>
        <v>100</v>
      </c>
      <c r="H663" s="13">
        <f t="shared" si="237"/>
        <v>700</v>
      </c>
      <c r="I663" s="13">
        <f t="shared" si="237"/>
        <v>240</v>
      </c>
      <c r="J663" s="13">
        <f t="shared" si="237"/>
        <v>173.8</v>
      </c>
      <c r="K663" s="13">
        <f t="shared" si="237"/>
        <v>0</v>
      </c>
      <c r="L663" s="13">
        <f t="shared" si="237"/>
        <v>0</v>
      </c>
      <c r="M663" s="21"/>
    </row>
    <row r="664" spans="1:13" s="5" customFormat="1" ht="42" customHeight="1">
      <c r="A664" s="206"/>
      <c r="B664" s="206"/>
      <c r="C664" s="206"/>
      <c r="D664" s="14">
        <v>2016</v>
      </c>
      <c r="E664" s="13">
        <f>E669+E674+E679</f>
        <v>423</v>
      </c>
      <c r="F664" s="13">
        <f t="shared" ref="F664:L664" si="238">F669+F674+F679</f>
        <v>0</v>
      </c>
      <c r="G664" s="13">
        <f t="shared" si="238"/>
        <v>163</v>
      </c>
      <c r="H664" s="13">
        <f t="shared" si="238"/>
        <v>0</v>
      </c>
      <c r="I664" s="13">
        <f t="shared" si="238"/>
        <v>260</v>
      </c>
      <c r="J664" s="13">
        <f t="shared" si="238"/>
        <v>0</v>
      </c>
      <c r="K664" s="13">
        <f t="shared" si="238"/>
        <v>0</v>
      </c>
      <c r="L664" s="13">
        <f t="shared" si="238"/>
        <v>0</v>
      </c>
      <c r="M664" s="21"/>
    </row>
    <row r="665" spans="1:13" s="5" customFormat="1" ht="45" customHeight="1">
      <c r="A665" s="211" t="s">
        <v>69</v>
      </c>
      <c r="B665" s="205" t="s">
        <v>232</v>
      </c>
      <c r="C665" s="205" t="s">
        <v>35</v>
      </c>
      <c r="D665" s="14" t="s">
        <v>41</v>
      </c>
      <c r="E665" s="13">
        <f>E666+E667+E668+E669</f>
        <v>1281</v>
      </c>
      <c r="F665" s="13">
        <f t="shared" ref="F665:L665" si="239">F666+F667+F668+F669</f>
        <v>2095.8000000000002</v>
      </c>
      <c r="G665" s="13">
        <f t="shared" si="239"/>
        <v>863</v>
      </c>
      <c r="H665" s="13">
        <f t="shared" si="239"/>
        <v>1800</v>
      </c>
      <c r="I665" s="13">
        <f t="shared" si="239"/>
        <v>418</v>
      </c>
      <c r="J665" s="13">
        <f t="shared" si="239"/>
        <v>295.8</v>
      </c>
      <c r="K665" s="13">
        <f t="shared" si="239"/>
        <v>0</v>
      </c>
      <c r="L665" s="13">
        <f t="shared" si="239"/>
        <v>0</v>
      </c>
      <c r="M665" s="21"/>
    </row>
    <row r="666" spans="1:13" s="5" customFormat="1" ht="38.25" customHeight="1">
      <c r="A666" s="212"/>
      <c r="B666" s="207"/>
      <c r="C666" s="207"/>
      <c r="D666" s="14">
        <v>2013</v>
      </c>
      <c r="E666" s="13">
        <v>593</v>
      </c>
      <c r="F666" s="13">
        <v>558</v>
      </c>
      <c r="G666" s="13">
        <v>500</v>
      </c>
      <c r="H666" s="13">
        <v>500</v>
      </c>
      <c r="I666" s="13">
        <v>93</v>
      </c>
      <c r="J666" s="13">
        <v>58</v>
      </c>
      <c r="K666" s="13">
        <v>0</v>
      </c>
      <c r="L666" s="13">
        <v>0</v>
      </c>
      <c r="M666" s="21"/>
    </row>
    <row r="667" spans="1:13" s="5" customFormat="1" ht="66.75" customHeight="1">
      <c r="A667" s="212"/>
      <c r="B667" s="207"/>
      <c r="C667" s="207"/>
      <c r="D667" s="14">
        <v>2014</v>
      </c>
      <c r="E667" s="13">
        <v>200</v>
      </c>
      <c r="F667" s="13">
        <v>732.8</v>
      </c>
      <c r="G667" s="13">
        <v>100</v>
      </c>
      <c r="H667" s="13">
        <v>600</v>
      </c>
      <c r="I667" s="13">
        <v>100</v>
      </c>
      <c r="J667" s="13">
        <v>132.80000000000001</v>
      </c>
      <c r="K667" s="13">
        <v>0</v>
      </c>
      <c r="L667" s="13">
        <v>0</v>
      </c>
      <c r="M667" s="21" t="s">
        <v>620</v>
      </c>
    </row>
    <row r="668" spans="1:13" s="5" customFormat="1" ht="54.75" customHeight="1">
      <c r="A668" s="212"/>
      <c r="B668" s="207"/>
      <c r="C668" s="207"/>
      <c r="D668" s="14">
        <v>2015</v>
      </c>
      <c r="E668" s="13">
        <v>205</v>
      </c>
      <c r="F668" s="13">
        <v>805</v>
      </c>
      <c r="G668" s="13">
        <v>100</v>
      </c>
      <c r="H668" s="13">
        <v>700</v>
      </c>
      <c r="I668" s="13">
        <v>105</v>
      </c>
      <c r="J668" s="13">
        <v>105</v>
      </c>
      <c r="K668" s="13">
        <v>0</v>
      </c>
      <c r="L668" s="13">
        <v>0</v>
      </c>
      <c r="M668" s="21" t="s">
        <v>805</v>
      </c>
    </row>
    <row r="669" spans="1:13" s="5" customFormat="1" ht="54.75" customHeight="1">
      <c r="A669" s="213"/>
      <c r="B669" s="206"/>
      <c r="C669" s="206"/>
      <c r="D669" s="14">
        <v>2016</v>
      </c>
      <c r="E669" s="13">
        <v>283</v>
      </c>
      <c r="F669" s="13">
        <v>0</v>
      </c>
      <c r="G669" s="13">
        <v>163</v>
      </c>
      <c r="H669" s="13">
        <v>0</v>
      </c>
      <c r="I669" s="13">
        <v>120</v>
      </c>
      <c r="J669" s="13">
        <v>0</v>
      </c>
      <c r="K669" s="13">
        <v>0</v>
      </c>
      <c r="L669" s="13">
        <v>0</v>
      </c>
      <c r="M669" s="21" t="s">
        <v>907</v>
      </c>
    </row>
    <row r="670" spans="1:13" s="5" customFormat="1" ht="41.25" customHeight="1">
      <c r="A670" s="211" t="s">
        <v>71</v>
      </c>
      <c r="B670" s="205" t="s">
        <v>233</v>
      </c>
      <c r="C670" s="205" t="s">
        <v>35</v>
      </c>
      <c r="D670" s="14" t="s">
        <v>41</v>
      </c>
      <c r="E670" s="13">
        <f>E671+E672+E673+E674</f>
        <v>400</v>
      </c>
      <c r="F670" s="13">
        <f t="shared" ref="F670:L670" si="240">F671+F672+F673+F674</f>
        <v>300.7</v>
      </c>
      <c r="G670" s="13">
        <f t="shared" si="240"/>
        <v>0</v>
      </c>
      <c r="H670" s="13">
        <f t="shared" si="240"/>
        <v>0</v>
      </c>
      <c r="I670" s="13">
        <f t="shared" si="240"/>
        <v>400</v>
      </c>
      <c r="J670" s="13">
        <f t="shared" si="240"/>
        <v>300.7</v>
      </c>
      <c r="K670" s="13">
        <f t="shared" si="240"/>
        <v>0</v>
      </c>
      <c r="L670" s="13">
        <f t="shared" si="240"/>
        <v>0</v>
      </c>
      <c r="M670" s="21"/>
    </row>
    <row r="671" spans="1:13" s="5" customFormat="1" ht="43.5" customHeight="1">
      <c r="A671" s="212"/>
      <c r="B671" s="207"/>
      <c r="C671" s="207"/>
      <c r="D671" s="14">
        <v>2013</v>
      </c>
      <c r="E671" s="13">
        <v>100</v>
      </c>
      <c r="F671" s="13">
        <v>134.69999999999999</v>
      </c>
      <c r="G671" s="13">
        <v>0</v>
      </c>
      <c r="H671" s="13">
        <v>0</v>
      </c>
      <c r="I671" s="13">
        <v>100</v>
      </c>
      <c r="J671" s="13">
        <v>134.69999999999999</v>
      </c>
      <c r="K671" s="13">
        <v>0</v>
      </c>
      <c r="L671" s="13">
        <v>0</v>
      </c>
      <c r="M671" s="21"/>
    </row>
    <row r="672" spans="1:13" s="5" customFormat="1" ht="54.75" customHeight="1">
      <c r="A672" s="212"/>
      <c r="B672" s="207"/>
      <c r="C672" s="207"/>
      <c r="D672" s="14">
        <v>2014</v>
      </c>
      <c r="E672" s="13">
        <v>100</v>
      </c>
      <c r="F672" s="13">
        <v>97.2</v>
      </c>
      <c r="G672" s="13">
        <v>0</v>
      </c>
      <c r="H672" s="13">
        <v>0</v>
      </c>
      <c r="I672" s="13">
        <v>100</v>
      </c>
      <c r="J672" s="13">
        <v>97.2</v>
      </c>
      <c r="K672" s="13">
        <v>0</v>
      </c>
      <c r="L672" s="13">
        <v>0</v>
      </c>
      <c r="M672" s="21" t="s">
        <v>621</v>
      </c>
    </row>
    <row r="673" spans="1:13" s="5" customFormat="1" ht="58.5" customHeight="1">
      <c r="A673" s="212"/>
      <c r="B673" s="207"/>
      <c r="C673" s="207"/>
      <c r="D673" s="14">
        <v>2015</v>
      </c>
      <c r="E673" s="13">
        <v>100</v>
      </c>
      <c r="F673" s="13">
        <v>68.8</v>
      </c>
      <c r="G673" s="13">
        <v>0</v>
      </c>
      <c r="H673" s="13">
        <v>0</v>
      </c>
      <c r="I673" s="13">
        <v>100</v>
      </c>
      <c r="J673" s="13">
        <v>68.8</v>
      </c>
      <c r="K673" s="13">
        <v>0</v>
      </c>
      <c r="L673" s="13">
        <v>0</v>
      </c>
      <c r="M673" s="21" t="s">
        <v>732</v>
      </c>
    </row>
    <row r="674" spans="1:13" s="5" customFormat="1" ht="58.5" customHeight="1">
      <c r="A674" s="213"/>
      <c r="B674" s="206"/>
      <c r="C674" s="206"/>
      <c r="D674" s="14">
        <v>2016</v>
      </c>
      <c r="E674" s="13">
        <v>100</v>
      </c>
      <c r="F674" s="13">
        <v>0</v>
      </c>
      <c r="G674" s="13">
        <v>0</v>
      </c>
      <c r="H674" s="13">
        <v>0</v>
      </c>
      <c r="I674" s="13">
        <v>100</v>
      </c>
      <c r="J674" s="13">
        <v>0</v>
      </c>
      <c r="K674" s="13">
        <v>0</v>
      </c>
      <c r="L674" s="13">
        <v>0</v>
      </c>
      <c r="M674" s="21" t="s">
        <v>908</v>
      </c>
    </row>
    <row r="675" spans="1:13" s="5" customFormat="1" ht="56.25" customHeight="1">
      <c r="A675" s="211" t="s">
        <v>82</v>
      </c>
      <c r="B675" s="253" t="s">
        <v>234</v>
      </c>
      <c r="C675" s="205" t="s">
        <v>35</v>
      </c>
      <c r="D675" s="14" t="s">
        <v>41</v>
      </c>
      <c r="E675" s="13">
        <f>E676+E677+E678+E679</f>
        <v>132</v>
      </c>
      <c r="F675" s="13">
        <f t="shared" ref="F675:L675" si="241">F676+F677+F678+F679</f>
        <v>27.3</v>
      </c>
      <c r="G675" s="13">
        <f t="shared" si="241"/>
        <v>0</v>
      </c>
      <c r="H675" s="13">
        <f t="shared" si="241"/>
        <v>0</v>
      </c>
      <c r="I675" s="13">
        <f t="shared" si="241"/>
        <v>132</v>
      </c>
      <c r="J675" s="13">
        <f t="shared" si="241"/>
        <v>27.3</v>
      </c>
      <c r="K675" s="13">
        <f t="shared" si="241"/>
        <v>0</v>
      </c>
      <c r="L675" s="13">
        <f t="shared" si="241"/>
        <v>0</v>
      </c>
      <c r="M675" s="21"/>
    </row>
    <row r="676" spans="1:13" s="5" customFormat="1" ht="47.25" customHeight="1">
      <c r="A676" s="212"/>
      <c r="B676" s="254"/>
      <c r="C676" s="207"/>
      <c r="D676" s="14">
        <v>2013</v>
      </c>
      <c r="E676" s="13">
        <v>27</v>
      </c>
      <c r="F676" s="13">
        <v>27.3</v>
      </c>
      <c r="G676" s="13">
        <v>0</v>
      </c>
      <c r="H676" s="13">
        <v>0</v>
      </c>
      <c r="I676" s="13">
        <v>27</v>
      </c>
      <c r="J676" s="13">
        <v>27.3</v>
      </c>
      <c r="K676" s="13">
        <v>0</v>
      </c>
      <c r="L676" s="13">
        <v>0</v>
      </c>
      <c r="M676" s="44"/>
    </row>
    <row r="677" spans="1:13" s="5" customFormat="1" ht="65.25" customHeight="1">
      <c r="A677" s="212"/>
      <c r="B677" s="254"/>
      <c r="C677" s="207"/>
      <c r="D677" s="14">
        <v>2014</v>
      </c>
      <c r="E677" s="13">
        <v>30</v>
      </c>
      <c r="F677" s="13">
        <v>0</v>
      </c>
      <c r="G677" s="13">
        <v>0</v>
      </c>
      <c r="H677" s="13">
        <v>0</v>
      </c>
      <c r="I677" s="13">
        <v>30</v>
      </c>
      <c r="J677" s="13">
        <v>0</v>
      </c>
      <c r="K677" s="13">
        <v>0</v>
      </c>
      <c r="L677" s="13">
        <v>0</v>
      </c>
      <c r="M677" s="21" t="s">
        <v>620</v>
      </c>
    </row>
    <row r="678" spans="1:13" s="5" customFormat="1" ht="132.75" customHeight="1">
      <c r="A678" s="212"/>
      <c r="B678" s="254"/>
      <c r="C678" s="207"/>
      <c r="D678" s="14">
        <v>2015</v>
      </c>
      <c r="E678" s="13">
        <v>35</v>
      </c>
      <c r="F678" s="13">
        <v>0</v>
      </c>
      <c r="G678" s="13">
        <v>0</v>
      </c>
      <c r="H678" s="13">
        <v>0</v>
      </c>
      <c r="I678" s="13">
        <v>35</v>
      </c>
      <c r="J678" s="13">
        <v>0</v>
      </c>
      <c r="K678" s="13">
        <v>0</v>
      </c>
      <c r="L678" s="13">
        <v>0</v>
      </c>
      <c r="M678" s="12" t="s">
        <v>801</v>
      </c>
    </row>
    <row r="679" spans="1:13" s="5" customFormat="1" ht="64.5" customHeight="1">
      <c r="A679" s="213"/>
      <c r="B679" s="255"/>
      <c r="C679" s="206"/>
      <c r="D679" s="14">
        <v>2016</v>
      </c>
      <c r="E679" s="13">
        <v>40</v>
      </c>
      <c r="F679" s="13">
        <v>0</v>
      </c>
      <c r="G679" s="13">
        <v>0</v>
      </c>
      <c r="H679" s="13">
        <v>0</v>
      </c>
      <c r="I679" s="13">
        <v>40</v>
      </c>
      <c r="J679" s="13">
        <v>0</v>
      </c>
      <c r="K679" s="13">
        <v>0</v>
      </c>
      <c r="L679" s="13">
        <v>0</v>
      </c>
      <c r="M679" s="21" t="s">
        <v>908</v>
      </c>
    </row>
    <row r="680" spans="1:13" s="5" customFormat="1" ht="39.75" customHeight="1">
      <c r="A680" s="205" t="s">
        <v>13</v>
      </c>
      <c r="B680" s="205" t="s">
        <v>235</v>
      </c>
      <c r="C680" s="205" t="s">
        <v>35</v>
      </c>
      <c r="D680" s="14" t="s">
        <v>41</v>
      </c>
      <c r="E680" s="13">
        <f>E681+E682+E683+E684</f>
        <v>5900</v>
      </c>
      <c r="F680" s="13">
        <f t="shared" ref="F680:L680" si="242">F681+F682+F683+F684</f>
        <v>5195.96</v>
      </c>
      <c r="G680" s="13">
        <f t="shared" si="242"/>
        <v>0</v>
      </c>
      <c r="H680" s="13">
        <f t="shared" si="242"/>
        <v>0</v>
      </c>
      <c r="I680" s="13">
        <f t="shared" si="242"/>
        <v>5900</v>
      </c>
      <c r="J680" s="13">
        <f t="shared" si="242"/>
        <v>5195.96</v>
      </c>
      <c r="K680" s="13">
        <f t="shared" si="242"/>
        <v>0</v>
      </c>
      <c r="L680" s="13">
        <f t="shared" si="242"/>
        <v>0</v>
      </c>
      <c r="M680" s="205"/>
    </row>
    <row r="681" spans="1:13" s="5" customFormat="1" ht="40.5" customHeight="1">
      <c r="A681" s="207"/>
      <c r="B681" s="207"/>
      <c r="C681" s="207"/>
      <c r="D681" s="14">
        <v>2013</v>
      </c>
      <c r="E681" s="13">
        <v>1200</v>
      </c>
      <c r="F681" s="13">
        <v>1242.0999999999999</v>
      </c>
      <c r="G681" s="13">
        <v>0</v>
      </c>
      <c r="H681" s="13">
        <v>0</v>
      </c>
      <c r="I681" s="13">
        <v>1200</v>
      </c>
      <c r="J681" s="13">
        <v>1242.0999999999999</v>
      </c>
      <c r="K681" s="13">
        <v>0</v>
      </c>
      <c r="L681" s="13">
        <v>0</v>
      </c>
      <c r="M681" s="207"/>
    </row>
    <row r="682" spans="1:13" s="5" customFormat="1" ht="32.25" customHeight="1">
      <c r="A682" s="207"/>
      <c r="B682" s="207"/>
      <c r="C682" s="207"/>
      <c r="D682" s="14">
        <v>2014</v>
      </c>
      <c r="E682" s="13">
        <f>E687+E692+E697+E702+E707</f>
        <v>1495</v>
      </c>
      <c r="F682" s="13">
        <f t="shared" ref="F682:L682" si="243">F687+F692+F697+F702+F707</f>
        <v>1889.72</v>
      </c>
      <c r="G682" s="13">
        <f t="shared" si="243"/>
        <v>0</v>
      </c>
      <c r="H682" s="13">
        <f t="shared" si="243"/>
        <v>0</v>
      </c>
      <c r="I682" s="13">
        <f t="shared" si="243"/>
        <v>1495</v>
      </c>
      <c r="J682" s="13">
        <f t="shared" si="243"/>
        <v>1889.72</v>
      </c>
      <c r="K682" s="13">
        <f t="shared" si="243"/>
        <v>0</v>
      </c>
      <c r="L682" s="13">
        <f t="shared" si="243"/>
        <v>0</v>
      </c>
      <c r="M682" s="207"/>
    </row>
    <row r="683" spans="1:13" s="5" customFormat="1" ht="40.5" customHeight="1">
      <c r="A683" s="207"/>
      <c r="B683" s="207"/>
      <c r="C683" s="207"/>
      <c r="D683" s="14">
        <v>2015</v>
      </c>
      <c r="E683" s="13">
        <f>E688+E693+E698+E703+E708</f>
        <v>1505</v>
      </c>
      <c r="F683" s="13">
        <f t="shared" ref="F683:L683" si="244">F688+F693+F698+F703+F708</f>
        <v>2024.44</v>
      </c>
      <c r="G683" s="13">
        <f t="shared" si="244"/>
        <v>0</v>
      </c>
      <c r="H683" s="13">
        <f t="shared" si="244"/>
        <v>0</v>
      </c>
      <c r="I683" s="13">
        <f t="shared" si="244"/>
        <v>1505</v>
      </c>
      <c r="J683" s="13">
        <f t="shared" si="244"/>
        <v>2024.44</v>
      </c>
      <c r="K683" s="13">
        <f t="shared" si="244"/>
        <v>0</v>
      </c>
      <c r="L683" s="13">
        <f t="shared" si="244"/>
        <v>0</v>
      </c>
      <c r="M683" s="206"/>
    </row>
    <row r="684" spans="1:13" s="5" customFormat="1" ht="40.5" customHeight="1">
      <c r="A684" s="206"/>
      <c r="B684" s="206"/>
      <c r="C684" s="206"/>
      <c r="D684" s="14">
        <v>2016</v>
      </c>
      <c r="E684" s="13">
        <f>E689+E694+E699+E704+E709</f>
        <v>1700</v>
      </c>
      <c r="F684" s="13">
        <f t="shared" ref="F684:L684" si="245">F689+F694+F699+F704+F709</f>
        <v>39.700000000000003</v>
      </c>
      <c r="G684" s="13">
        <f t="shared" si="245"/>
        <v>0</v>
      </c>
      <c r="H684" s="13">
        <f t="shared" si="245"/>
        <v>0</v>
      </c>
      <c r="I684" s="13">
        <f t="shared" si="245"/>
        <v>1700</v>
      </c>
      <c r="J684" s="13">
        <f t="shared" si="245"/>
        <v>39.700000000000003</v>
      </c>
      <c r="K684" s="13">
        <f t="shared" si="245"/>
        <v>0</v>
      </c>
      <c r="L684" s="13">
        <f t="shared" si="245"/>
        <v>0</v>
      </c>
      <c r="M684" s="201"/>
    </row>
    <row r="685" spans="1:13" s="5" customFormat="1" ht="52.5" customHeight="1">
      <c r="A685" s="211" t="s">
        <v>14</v>
      </c>
      <c r="B685" s="205" t="s">
        <v>236</v>
      </c>
      <c r="C685" s="205" t="s">
        <v>80</v>
      </c>
      <c r="D685" s="14" t="s">
        <v>41</v>
      </c>
      <c r="E685" s="13">
        <f>E686+E687+E688+E689</f>
        <v>2430.12</v>
      </c>
      <c r="F685" s="13">
        <f t="shared" ref="F685:L685" si="246">F686+F687+F688+F689</f>
        <v>2017.94</v>
      </c>
      <c r="G685" s="13">
        <f t="shared" si="246"/>
        <v>0</v>
      </c>
      <c r="H685" s="13">
        <f t="shared" si="246"/>
        <v>0</v>
      </c>
      <c r="I685" s="13">
        <f t="shared" si="246"/>
        <v>2430.12</v>
      </c>
      <c r="J685" s="13">
        <f t="shared" si="246"/>
        <v>2017.94</v>
      </c>
      <c r="K685" s="13">
        <f t="shared" si="246"/>
        <v>0</v>
      </c>
      <c r="L685" s="13">
        <f t="shared" si="246"/>
        <v>0</v>
      </c>
      <c r="M685" s="207" t="s">
        <v>615</v>
      </c>
    </row>
    <row r="686" spans="1:13" s="5" customFormat="1" ht="48" customHeight="1">
      <c r="A686" s="212"/>
      <c r="B686" s="207"/>
      <c r="C686" s="207"/>
      <c r="D686" s="14">
        <v>2013</v>
      </c>
      <c r="E686" s="13">
        <v>402.48</v>
      </c>
      <c r="F686" s="13">
        <v>444.58</v>
      </c>
      <c r="G686" s="13">
        <v>0</v>
      </c>
      <c r="H686" s="13">
        <v>0</v>
      </c>
      <c r="I686" s="13">
        <v>402.48</v>
      </c>
      <c r="J686" s="13">
        <v>444.58</v>
      </c>
      <c r="K686" s="13">
        <v>0</v>
      </c>
      <c r="L686" s="13">
        <v>0</v>
      </c>
      <c r="M686" s="207"/>
    </row>
    <row r="687" spans="1:13" s="5" customFormat="1" ht="33.75" customHeight="1">
      <c r="A687" s="212"/>
      <c r="B687" s="207"/>
      <c r="C687" s="207"/>
      <c r="D687" s="14">
        <v>2014</v>
      </c>
      <c r="E687" s="13">
        <v>636.28</v>
      </c>
      <c r="F687" s="13">
        <v>986.9</v>
      </c>
      <c r="G687" s="13">
        <v>0</v>
      </c>
      <c r="H687" s="13">
        <v>0</v>
      </c>
      <c r="I687" s="13">
        <v>636.28</v>
      </c>
      <c r="J687" s="13">
        <v>986.9</v>
      </c>
      <c r="K687" s="13">
        <v>0</v>
      </c>
      <c r="L687" s="13">
        <v>0</v>
      </c>
      <c r="M687" s="207"/>
    </row>
    <row r="688" spans="1:13" s="5" customFormat="1" ht="44.25" customHeight="1">
      <c r="A688" s="212"/>
      <c r="B688" s="207"/>
      <c r="C688" s="207"/>
      <c r="D688" s="14">
        <v>2015</v>
      </c>
      <c r="E688" s="13">
        <v>636.28</v>
      </c>
      <c r="F688" s="13">
        <v>586.46</v>
      </c>
      <c r="G688" s="13">
        <v>0</v>
      </c>
      <c r="H688" s="13">
        <v>0</v>
      </c>
      <c r="I688" s="13">
        <v>636.28</v>
      </c>
      <c r="J688" s="13">
        <v>586.46</v>
      </c>
      <c r="K688" s="13">
        <v>0</v>
      </c>
      <c r="L688" s="13">
        <v>0</v>
      </c>
      <c r="M688" s="150" t="s">
        <v>802</v>
      </c>
    </row>
    <row r="689" spans="1:13" s="37" customFormat="1" ht="44.25" customHeight="1">
      <c r="A689" s="213"/>
      <c r="B689" s="206"/>
      <c r="C689" s="206"/>
      <c r="D689" s="14">
        <v>2016</v>
      </c>
      <c r="E689" s="13">
        <v>755.08</v>
      </c>
      <c r="F689" s="13">
        <v>0</v>
      </c>
      <c r="G689" s="13">
        <v>0</v>
      </c>
      <c r="H689" s="13">
        <v>0</v>
      </c>
      <c r="I689" s="13">
        <v>755.08</v>
      </c>
      <c r="J689" s="13">
        <v>0</v>
      </c>
      <c r="K689" s="13">
        <v>0</v>
      </c>
      <c r="L689" s="13">
        <v>0</v>
      </c>
      <c r="M689" s="43"/>
    </row>
    <row r="690" spans="1:13" s="5" customFormat="1" ht="51.75" customHeight="1">
      <c r="A690" s="211" t="s">
        <v>18</v>
      </c>
      <c r="B690" s="205" t="s">
        <v>237</v>
      </c>
      <c r="C690" s="205" t="s">
        <v>80</v>
      </c>
      <c r="D690" s="14" t="s">
        <v>41</v>
      </c>
      <c r="E690" s="13">
        <f>E691+E692+E693+E694</f>
        <v>74.88</v>
      </c>
      <c r="F690" s="13">
        <f t="shared" ref="F690:L690" si="247">F691+F692+F693+F694</f>
        <v>221.82</v>
      </c>
      <c r="G690" s="13">
        <f t="shared" si="247"/>
        <v>0</v>
      </c>
      <c r="H690" s="13">
        <f t="shared" si="247"/>
        <v>0</v>
      </c>
      <c r="I690" s="13">
        <f t="shared" si="247"/>
        <v>74.88</v>
      </c>
      <c r="J690" s="13">
        <f t="shared" si="247"/>
        <v>221.82</v>
      </c>
      <c r="K690" s="13">
        <f t="shared" si="247"/>
        <v>0</v>
      </c>
      <c r="L690" s="13">
        <f t="shared" si="247"/>
        <v>0</v>
      </c>
      <c r="M690" s="252" t="s">
        <v>616</v>
      </c>
    </row>
    <row r="691" spans="1:13" s="5" customFormat="1" ht="49.5" customHeight="1">
      <c r="A691" s="212"/>
      <c r="B691" s="207"/>
      <c r="C691" s="207"/>
      <c r="D691" s="14">
        <v>2013</v>
      </c>
      <c r="E691" s="13">
        <v>17.52</v>
      </c>
      <c r="F691" s="13">
        <v>17.52</v>
      </c>
      <c r="G691" s="13">
        <v>0</v>
      </c>
      <c r="H691" s="13">
        <v>0</v>
      </c>
      <c r="I691" s="13">
        <v>17.52</v>
      </c>
      <c r="J691" s="13">
        <v>17.52</v>
      </c>
      <c r="K691" s="13">
        <v>0</v>
      </c>
      <c r="L691" s="13">
        <v>0</v>
      </c>
      <c r="M691" s="252"/>
    </row>
    <row r="692" spans="1:13" s="5" customFormat="1" ht="38.25" customHeight="1">
      <c r="A692" s="212"/>
      <c r="B692" s="207"/>
      <c r="C692" s="207"/>
      <c r="D692" s="14">
        <v>2014</v>
      </c>
      <c r="E692" s="13">
        <v>18.72</v>
      </c>
      <c r="F692" s="13">
        <v>18.72</v>
      </c>
      <c r="G692" s="13">
        <v>0</v>
      </c>
      <c r="H692" s="13">
        <v>0</v>
      </c>
      <c r="I692" s="13">
        <v>18.72</v>
      </c>
      <c r="J692" s="13">
        <v>18.72</v>
      </c>
      <c r="K692" s="13">
        <v>0</v>
      </c>
      <c r="L692" s="13">
        <v>0</v>
      </c>
      <c r="M692" s="252"/>
    </row>
    <row r="693" spans="1:13" s="5" customFormat="1" ht="60" customHeight="1">
      <c r="A693" s="212"/>
      <c r="B693" s="207"/>
      <c r="C693" s="207"/>
      <c r="D693" s="14">
        <v>2015</v>
      </c>
      <c r="E693" s="13">
        <v>18.72</v>
      </c>
      <c r="F693" s="13">
        <v>145.88</v>
      </c>
      <c r="G693" s="13">
        <v>0</v>
      </c>
      <c r="H693" s="13">
        <v>0</v>
      </c>
      <c r="I693" s="13">
        <v>18.72</v>
      </c>
      <c r="J693" s="13">
        <v>145.88</v>
      </c>
      <c r="K693" s="13">
        <v>0</v>
      </c>
      <c r="L693" s="13">
        <v>0</v>
      </c>
      <c r="M693" s="21" t="s">
        <v>701</v>
      </c>
    </row>
    <row r="694" spans="1:13" s="5" customFormat="1" ht="156.75" customHeight="1">
      <c r="A694" s="213"/>
      <c r="B694" s="206"/>
      <c r="C694" s="206"/>
      <c r="D694" s="14">
        <v>2016</v>
      </c>
      <c r="E694" s="13">
        <v>19.920000000000002</v>
      </c>
      <c r="F694" s="13">
        <v>39.700000000000003</v>
      </c>
      <c r="G694" s="13">
        <v>0</v>
      </c>
      <c r="H694" s="13">
        <v>0</v>
      </c>
      <c r="I694" s="13">
        <v>19.920000000000002</v>
      </c>
      <c r="J694" s="13">
        <v>39.700000000000003</v>
      </c>
      <c r="K694" s="13">
        <v>0</v>
      </c>
      <c r="L694" s="13">
        <v>0</v>
      </c>
      <c r="M694" s="21" t="s">
        <v>904</v>
      </c>
    </row>
    <row r="695" spans="1:13" s="5" customFormat="1" ht="46.5" customHeight="1">
      <c r="A695" s="211" t="s">
        <v>46</v>
      </c>
      <c r="B695" s="205" t="s">
        <v>238</v>
      </c>
      <c r="C695" s="205" t="s">
        <v>80</v>
      </c>
      <c r="D695" s="14" t="s">
        <v>41</v>
      </c>
      <c r="E695" s="13">
        <f>E696+E697+E698+E699</f>
        <v>470</v>
      </c>
      <c r="F695" s="13">
        <f t="shared" ref="F695:L695" si="248">F696+F697+F698+F699</f>
        <v>370.6</v>
      </c>
      <c r="G695" s="13">
        <f t="shared" si="248"/>
        <v>0</v>
      </c>
      <c r="H695" s="13">
        <f t="shared" si="248"/>
        <v>0</v>
      </c>
      <c r="I695" s="13">
        <f t="shared" si="248"/>
        <v>470</v>
      </c>
      <c r="J695" s="13">
        <f t="shared" si="248"/>
        <v>370.6</v>
      </c>
      <c r="K695" s="13">
        <f t="shared" si="248"/>
        <v>0</v>
      </c>
      <c r="L695" s="13">
        <f t="shared" si="248"/>
        <v>0</v>
      </c>
      <c r="M695" s="21"/>
    </row>
    <row r="696" spans="1:13" s="5" customFormat="1" ht="45.75" customHeight="1">
      <c r="A696" s="212"/>
      <c r="B696" s="207"/>
      <c r="C696" s="207"/>
      <c r="D696" s="14">
        <v>2013</v>
      </c>
      <c r="E696" s="13">
        <v>90</v>
      </c>
      <c r="F696" s="13">
        <v>90</v>
      </c>
      <c r="G696" s="13">
        <v>0</v>
      </c>
      <c r="H696" s="13">
        <v>0</v>
      </c>
      <c r="I696" s="13">
        <v>90</v>
      </c>
      <c r="J696" s="13">
        <v>90</v>
      </c>
      <c r="K696" s="13">
        <v>0</v>
      </c>
      <c r="L696" s="13">
        <v>0</v>
      </c>
      <c r="M696" s="21"/>
    </row>
    <row r="697" spans="1:13" s="5" customFormat="1" ht="126.75" customHeight="1">
      <c r="A697" s="212"/>
      <c r="B697" s="207"/>
      <c r="C697" s="207"/>
      <c r="D697" s="14">
        <v>2014</v>
      </c>
      <c r="E697" s="13">
        <v>120</v>
      </c>
      <c r="F697" s="13">
        <v>211.8</v>
      </c>
      <c r="G697" s="13">
        <v>0</v>
      </c>
      <c r="H697" s="13">
        <v>0</v>
      </c>
      <c r="I697" s="13">
        <v>120</v>
      </c>
      <c r="J697" s="13">
        <v>211.8</v>
      </c>
      <c r="K697" s="13">
        <v>0</v>
      </c>
      <c r="L697" s="13">
        <v>0</v>
      </c>
      <c r="M697" s="21" t="s">
        <v>617</v>
      </c>
    </row>
    <row r="698" spans="1:13" s="5" customFormat="1" ht="93" customHeight="1">
      <c r="A698" s="212"/>
      <c r="B698" s="207"/>
      <c r="C698" s="207"/>
      <c r="D698" s="14">
        <v>2015</v>
      </c>
      <c r="E698" s="13">
        <v>120</v>
      </c>
      <c r="F698" s="13">
        <v>68.8</v>
      </c>
      <c r="G698" s="13">
        <v>0</v>
      </c>
      <c r="H698" s="13">
        <v>0</v>
      </c>
      <c r="I698" s="13">
        <v>120</v>
      </c>
      <c r="J698" s="13">
        <v>68.8</v>
      </c>
      <c r="K698" s="13">
        <v>0</v>
      </c>
      <c r="L698" s="13">
        <v>0</v>
      </c>
      <c r="M698" s="21" t="s">
        <v>702</v>
      </c>
    </row>
    <row r="699" spans="1:13" s="5" customFormat="1" ht="159" customHeight="1">
      <c r="A699" s="213"/>
      <c r="B699" s="206"/>
      <c r="C699" s="206"/>
      <c r="D699" s="14">
        <v>2016</v>
      </c>
      <c r="E699" s="13">
        <v>140</v>
      </c>
      <c r="F699" s="13">
        <v>0</v>
      </c>
      <c r="G699" s="13">
        <v>0</v>
      </c>
      <c r="H699" s="13">
        <v>0</v>
      </c>
      <c r="I699" s="13">
        <v>140</v>
      </c>
      <c r="J699" s="13">
        <v>0</v>
      </c>
      <c r="K699" s="13">
        <v>0</v>
      </c>
      <c r="L699" s="13">
        <v>0</v>
      </c>
      <c r="M699" s="21" t="s">
        <v>905</v>
      </c>
    </row>
    <row r="700" spans="1:13" s="5" customFormat="1" ht="39" customHeight="1">
      <c r="A700" s="211" t="s">
        <v>47</v>
      </c>
      <c r="B700" s="205" t="s">
        <v>239</v>
      </c>
      <c r="C700" s="205" t="s">
        <v>80</v>
      </c>
      <c r="D700" s="14" t="s">
        <v>41</v>
      </c>
      <c r="E700" s="13">
        <f>E701+E702+E703+E704</f>
        <v>105</v>
      </c>
      <c r="F700" s="13">
        <f t="shared" ref="F700:L700" si="249">F701+F702+F703+F704</f>
        <v>40</v>
      </c>
      <c r="G700" s="13">
        <f t="shared" si="249"/>
        <v>0</v>
      </c>
      <c r="H700" s="13">
        <f t="shared" si="249"/>
        <v>0</v>
      </c>
      <c r="I700" s="13">
        <f t="shared" si="249"/>
        <v>105</v>
      </c>
      <c r="J700" s="13">
        <f t="shared" si="249"/>
        <v>40</v>
      </c>
      <c r="K700" s="13">
        <f t="shared" si="249"/>
        <v>0</v>
      </c>
      <c r="L700" s="13">
        <f t="shared" si="249"/>
        <v>0</v>
      </c>
      <c r="M700" s="21"/>
    </row>
    <row r="701" spans="1:13" s="5" customFormat="1" ht="41.25" customHeight="1">
      <c r="A701" s="212"/>
      <c r="B701" s="207"/>
      <c r="C701" s="207"/>
      <c r="D701" s="14">
        <v>2013</v>
      </c>
      <c r="E701" s="13">
        <v>20</v>
      </c>
      <c r="F701" s="13">
        <v>20</v>
      </c>
      <c r="G701" s="13">
        <v>0</v>
      </c>
      <c r="H701" s="13">
        <v>0</v>
      </c>
      <c r="I701" s="13">
        <v>20</v>
      </c>
      <c r="J701" s="13">
        <v>20</v>
      </c>
      <c r="K701" s="13">
        <v>0</v>
      </c>
      <c r="L701" s="13">
        <v>0</v>
      </c>
      <c r="M701" s="21"/>
    </row>
    <row r="702" spans="1:13" s="5" customFormat="1" ht="45" customHeight="1">
      <c r="A702" s="212"/>
      <c r="B702" s="207"/>
      <c r="C702" s="207"/>
      <c r="D702" s="14">
        <v>2014</v>
      </c>
      <c r="E702" s="13">
        <v>20</v>
      </c>
      <c r="F702" s="13">
        <v>20</v>
      </c>
      <c r="G702" s="13">
        <v>0</v>
      </c>
      <c r="H702" s="13">
        <v>0</v>
      </c>
      <c r="I702" s="13">
        <v>20</v>
      </c>
      <c r="J702" s="13">
        <v>20</v>
      </c>
      <c r="K702" s="13">
        <v>0</v>
      </c>
      <c r="L702" s="13">
        <v>0</v>
      </c>
      <c r="M702" s="62" t="s">
        <v>618</v>
      </c>
    </row>
    <row r="703" spans="1:13" s="5" customFormat="1" ht="142.5" customHeight="1">
      <c r="A703" s="212"/>
      <c r="B703" s="207"/>
      <c r="C703" s="207"/>
      <c r="D703" s="14">
        <v>2015</v>
      </c>
      <c r="E703" s="13">
        <v>30</v>
      </c>
      <c r="F703" s="13">
        <v>0</v>
      </c>
      <c r="G703" s="13">
        <v>0</v>
      </c>
      <c r="H703" s="13">
        <v>0</v>
      </c>
      <c r="I703" s="13">
        <v>30</v>
      </c>
      <c r="J703" s="13">
        <v>0</v>
      </c>
      <c r="K703" s="13">
        <v>0</v>
      </c>
      <c r="L703" s="13">
        <v>0</v>
      </c>
      <c r="M703" s="150" t="s">
        <v>803</v>
      </c>
    </row>
    <row r="704" spans="1:13" s="5" customFormat="1" ht="128.25" customHeight="1">
      <c r="A704" s="213"/>
      <c r="B704" s="206"/>
      <c r="C704" s="206"/>
      <c r="D704" s="14">
        <v>2016</v>
      </c>
      <c r="E704" s="13">
        <v>35</v>
      </c>
      <c r="F704" s="13">
        <v>0</v>
      </c>
      <c r="G704" s="13">
        <v>0</v>
      </c>
      <c r="H704" s="13">
        <v>0</v>
      </c>
      <c r="I704" s="13">
        <v>35</v>
      </c>
      <c r="J704" s="13">
        <v>0</v>
      </c>
      <c r="K704" s="13">
        <v>0</v>
      </c>
      <c r="L704" s="13">
        <v>0</v>
      </c>
      <c r="M704" s="150" t="s">
        <v>803</v>
      </c>
    </row>
    <row r="705" spans="1:13" s="5" customFormat="1" ht="44.25" customHeight="1">
      <c r="A705" s="211" t="s">
        <v>48</v>
      </c>
      <c r="B705" s="205" t="s">
        <v>240</v>
      </c>
      <c r="C705" s="205" t="s">
        <v>80</v>
      </c>
      <c r="D705" s="14" t="s">
        <v>41</v>
      </c>
      <c r="E705" s="13">
        <f>E706+E707+E708+E709</f>
        <v>2820</v>
      </c>
      <c r="F705" s="13">
        <f t="shared" ref="F705:L705" si="250">F706+F707+F708+F709</f>
        <v>2545.6</v>
      </c>
      <c r="G705" s="13">
        <f t="shared" si="250"/>
        <v>0</v>
      </c>
      <c r="H705" s="13">
        <f t="shared" si="250"/>
        <v>0</v>
      </c>
      <c r="I705" s="13">
        <f t="shared" si="250"/>
        <v>2820</v>
      </c>
      <c r="J705" s="13">
        <f t="shared" si="250"/>
        <v>2545.6</v>
      </c>
      <c r="K705" s="13">
        <f t="shared" si="250"/>
        <v>0</v>
      </c>
      <c r="L705" s="13">
        <f t="shared" si="250"/>
        <v>0</v>
      </c>
      <c r="M705" s="21"/>
    </row>
    <row r="706" spans="1:13" s="5" customFormat="1" ht="41.25" customHeight="1">
      <c r="A706" s="212"/>
      <c r="B706" s="207"/>
      <c r="C706" s="207"/>
      <c r="D706" s="14">
        <v>2013</v>
      </c>
      <c r="E706" s="13">
        <v>670</v>
      </c>
      <c r="F706" s="13">
        <v>670</v>
      </c>
      <c r="G706" s="13">
        <v>0</v>
      </c>
      <c r="H706" s="13">
        <v>0</v>
      </c>
      <c r="I706" s="13">
        <v>670</v>
      </c>
      <c r="J706" s="13">
        <v>670</v>
      </c>
      <c r="K706" s="13">
        <v>0</v>
      </c>
      <c r="L706" s="13">
        <v>0</v>
      </c>
      <c r="M706" s="21"/>
    </row>
    <row r="707" spans="1:13" s="5" customFormat="1" ht="76.5" customHeight="1">
      <c r="A707" s="212"/>
      <c r="B707" s="207"/>
      <c r="C707" s="207"/>
      <c r="D707" s="14">
        <v>2014</v>
      </c>
      <c r="E707" s="13">
        <v>700</v>
      </c>
      <c r="F707" s="13">
        <v>652.29999999999995</v>
      </c>
      <c r="G707" s="13">
        <v>0</v>
      </c>
      <c r="H707" s="13">
        <v>0</v>
      </c>
      <c r="I707" s="13">
        <v>700</v>
      </c>
      <c r="J707" s="13">
        <v>652.29999999999995</v>
      </c>
      <c r="K707" s="13">
        <v>0</v>
      </c>
      <c r="L707" s="13">
        <v>0</v>
      </c>
      <c r="M707" s="21" t="s">
        <v>619</v>
      </c>
    </row>
    <row r="708" spans="1:13" s="5" customFormat="1" ht="213.75" customHeight="1">
      <c r="A708" s="212"/>
      <c r="B708" s="207"/>
      <c r="C708" s="207"/>
      <c r="D708" s="14">
        <v>2015</v>
      </c>
      <c r="E708" s="13">
        <v>700</v>
      </c>
      <c r="F708" s="13">
        <v>1223.3</v>
      </c>
      <c r="G708" s="13">
        <v>0</v>
      </c>
      <c r="H708" s="13">
        <v>0</v>
      </c>
      <c r="I708" s="13">
        <v>700</v>
      </c>
      <c r="J708" s="13">
        <v>1223.3</v>
      </c>
      <c r="K708" s="13">
        <v>0</v>
      </c>
      <c r="L708" s="13">
        <v>0</v>
      </c>
      <c r="M708" s="150" t="s">
        <v>804</v>
      </c>
    </row>
    <row r="709" spans="1:13" s="5" customFormat="1" ht="134.25" customHeight="1">
      <c r="A709" s="213"/>
      <c r="B709" s="206"/>
      <c r="C709" s="206"/>
      <c r="D709" s="14">
        <v>2016</v>
      </c>
      <c r="E709" s="13">
        <v>750</v>
      </c>
      <c r="F709" s="13">
        <v>0</v>
      </c>
      <c r="G709" s="13">
        <v>0</v>
      </c>
      <c r="H709" s="13">
        <v>0</v>
      </c>
      <c r="I709" s="13">
        <v>750</v>
      </c>
      <c r="J709" s="13">
        <v>0</v>
      </c>
      <c r="K709" s="13">
        <v>0</v>
      </c>
      <c r="L709" s="13">
        <v>0</v>
      </c>
      <c r="M709" s="150" t="s">
        <v>906</v>
      </c>
    </row>
    <row r="710" spans="1:13" s="5" customFormat="1" ht="57" customHeight="1">
      <c r="A710" s="205" t="s">
        <v>22</v>
      </c>
      <c r="B710" s="205" t="s">
        <v>241</v>
      </c>
      <c r="C710" s="205" t="s">
        <v>35</v>
      </c>
      <c r="D710" s="14" t="s">
        <v>41</v>
      </c>
      <c r="E710" s="13">
        <f>E711+E712+E713+E714</f>
        <v>70398.600000000006</v>
      </c>
      <c r="F710" s="13">
        <f t="shared" ref="F710:L710" si="251">F711+F712+F713+F714</f>
        <v>17303.3</v>
      </c>
      <c r="G710" s="13">
        <f t="shared" si="251"/>
        <v>45300</v>
      </c>
      <c r="H710" s="13">
        <f t="shared" si="251"/>
        <v>0</v>
      </c>
      <c r="I710" s="13">
        <f t="shared" si="251"/>
        <v>25098.6</v>
      </c>
      <c r="J710" s="13">
        <f t="shared" si="251"/>
        <v>17303.3</v>
      </c>
      <c r="K710" s="13">
        <f t="shared" si="251"/>
        <v>0</v>
      </c>
      <c r="L710" s="13">
        <f t="shared" si="251"/>
        <v>0</v>
      </c>
      <c r="M710" s="7"/>
    </row>
    <row r="711" spans="1:13" s="5" customFormat="1" ht="44.25" customHeight="1">
      <c r="A711" s="207"/>
      <c r="B711" s="207"/>
      <c r="C711" s="207"/>
      <c r="D711" s="14">
        <v>2013</v>
      </c>
      <c r="E711" s="13">
        <v>15952.7</v>
      </c>
      <c r="F711" s="13">
        <v>3524.5</v>
      </c>
      <c r="G711" s="13">
        <v>9600</v>
      </c>
      <c r="H711" s="13">
        <v>0</v>
      </c>
      <c r="I711" s="13">
        <v>6352.7</v>
      </c>
      <c r="J711" s="13">
        <v>3524.5</v>
      </c>
      <c r="K711" s="13">
        <v>0</v>
      </c>
      <c r="L711" s="13">
        <v>0</v>
      </c>
      <c r="M711" s="30"/>
    </row>
    <row r="712" spans="1:13" s="5" customFormat="1" ht="45.75" customHeight="1">
      <c r="A712" s="207"/>
      <c r="B712" s="207"/>
      <c r="C712" s="207"/>
      <c r="D712" s="14">
        <v>2014</v>
      </c>
      <c r="E712" s="13">
        <f t="shared" ref="E712:L713" si="252">E717+E722+E727+E732+E737+E742+E747+E752+E757</f>
        <v>20754.099999999999</v>
      </c>
      <c r="F712" s="13">
        <f t="shared" si="252"/>
        <v>3846.6</v>
      </c>
      <c r="G712" s="13">
        <f t="shared" si="252"/>
        <v>14500</v>
      </c>
      <c r="H712" s="13">
        <f t="shared" si="252"/>
        <v>0</v>
      </c>
      <c r="I712" s="13">
        <f t="shared" si="252"/>
        <v>6254.1</v>
      </c>
      <c r="J712" s="13">
        <f t="shared" si="252"/>
        <v>3846.6</v>
      </c>
      <c r="K712" s="13">
        <f t="shared" si="252"/>
        <v>0</v>
      </c>
      <c r="L712" s="13">
        <f t="shared" si="252"/>
        <v>0</v>
      </c>
      <c r="M712" s="30"/>
    </row>
    <row r="713" spans="1:13" s="5" customFormat="1" ht="45.75" customHeight="1">
      <c r="A713" s="207"/>
      <c r="B713" s="207"/>
      <c r="C713" s="207"/>
      <c r="D713" s="14">
        <v>2015</v>
      </c>
      <c r="E713" s="13">
        <f t="shared" si="252"/>
        <v>20103.900000000001</v>
      </c>
      <c r="F713" s="13">
        <f t="shared" si="252"/>
        <v>6111.6</v>
      </c>
      <c r="G713" s="13">
        <f t="shared" si="252"/>
        <v>13900</v>
      </c>
      <c r="H713" s="13">
        <f t="shared" si="252"/>
        <v>0</v>
      </c>
      <c r="I713" s="13">
        <f t="shared" si="252"/>
        <v>6203.9</v>
      </c>
      <c r="J713" s="13">
        <f t="shared" si="252"/>
        <v>6111.6</v>
      </c>
      <c r="K713" s="13">
        <f t="shared" si="252"/>
        <v>0</v>
      </c>
      <c r="L713" s="13">
        <f t="shared" si="252"/>
        <v>0</v>
      </c>
      <c r="M713" s="30"/>
    </row>
    <row r="714" spans="1:13" s="5" customFormat="1" ht="45.75" customHeight="1">
      <c r="A714" s="206"/>
      <c r="B714" s="206"/>
      <c r="C714" s="206"/>
      <c r="D714" s="14">
        <v>2016</v>
      </c>
      <c r="E714" s="13">
        <f>E719+E724+E729+E734+E739+E744+E749+E754+E759</f>
        <v>13587.9</v>
      </c>
      <c r="F714" s="13">
        <f t="shared" ref="F714:L714" si="253">F719+F724+F729+F734+F739+F744+F749+F754+F759</f>
        <v>3820.6</v>
      </c>
      <c r="G714" s="13">
        <f t="shared" si="253"/>
        <v>7300</v>
      </c>
      <c r="H714" s="13">
        <f t="shared" si="253"/>
        <v>0</v>
      </c>
      <c r="I714" s="13">
        <f t="shared" si="253"/>
        <v>6287.9</v>
      </c>
      <c r="J714" s="13">
        <f t="shared" si="253"/>
        <v>3820.6</v>
      </c>
      <c r="K714" s="13">
        <f t="shared" si="253"/>
        <v>0</v>
      </c>
      <c r="L714" s="13">
        <f t="shared" si="253"/>
        <v>0</v>
      </c>
      <c r="M714" s="181"/>
    </row>
    <row r="715" spans="1:13" s="5" customFormat="1" ht="36.75" customHeight="1">
      <c r="A715" s="211" t="s">
        <v>242</v>
      </c>
      <c r="B715" s="205" t="s">
        <v>243</v>
      </c>
      <c r="C715" s="205" t="s">
        <v>24</v>
      </c>
      <c r="D715" s="14" t="s">
        <v>41</v>
      </c>
      <c r="E715" s="13">
        <f>E716+E717+E718+E719</f>
        <v>5600</v>
      </c>
      <c r="F715" s="13">
        <f t="shared" ref="F715:L715" si="254">F716+F717+F718+F719</f>
        <v>0</v>
      </c>
      <c r="G715" s="13">
        <f t="shared" si="254"/>
        <v>5400</v>
      </c>
      <c r="H715" s="13">
        <f t="shared" si="254"/>
        <v>0</v>
      </c>
      <c r="I715" s="13">
        <f t="shared" si="254"/>
        <v>200</v>
      </c>
      <c r="J715" s="13">
        <f t="shared" si="254"/>
        <v>0</v>
      </c>
      <c r="K715" s="13">
        <f t="shared" si="254"/>
        <v>0</v>
      </c>
      <c r="L715" s="13">
        <f t="shared" si="254"/>
        <v>0</v>
      </c>
      <c r="M715" s="205" t="s">
        <v>373</v>
      </c>
    </row>
    <row r="716" spans="1:13" s="5" customFormat="1" ht="40.5" customHeight="1">
      <c r="A716" s="212"/>
      <c r="B716" s="207"/>
      <c r="C716" s="207"/>
      <c r="D716" s="14">
        <v>2013</v>
      </c>
      <c r="E716" s="13">
        <v>1400</v>
      </c>
      <c r="F716" s="13">
        <v>0</v>
      </c>
      <c r="G716" s="13">
        <v>1350</v>
      </c>
      <c r="H716" s="13">
        <v>0</v>
      </c>
      <c r="I716" s="13">
        <v>50</v>
      </c>
      <c r="J716" s="13">
        <v>0</v>
      </c>
      <c r="K716" s="13">
        <v>0</v>
      </c>
      <c r="L716" s="13">
        <v>0</v>
      </c>
      <c r="M716" s="207"/>
    </row>
    <row r="717" spans="1:13" s="5" customFormat="1" ht="36.75" customHeight="1">
      <c r="A717" s="212"/>
      <c r="B717" s="207"/>
      <c r="C717" s="207"/>
      <c r="D717" s="14">
        <v>2014</v>
      </c>
      <c r="E717" s="13">
        <v>1600</v>
      </c>
      <c r="F717" s="13">
        <f>H717+J717+L717</f>
        <v>0</v>
      </c>
      <c r="G717" s="13">
        <v>1550</v>
      </c>
      <c r="H717" s="13">
        <v>0</v>
      </c>
      <c r="I717" s="13">
        <v>50</v>
      </c>
      <c r="J717" s="13">
        <v>0</v>
      </c>
      <c r="K717" s="13">
        <v>0</v>
      </c>
      <c r="L717" s="13">
        <v>0</v>
      </c>
      <c r="M717" s="207"/>
    </row>
    <row r="718" spans="1:13" s="5" customFormat="1" ht="38.25" customHeight="1">
      <c r="A718" s="212"/>
      <c r="B718" s="207"/>
      <c r="C718" s="207"/>
      <c r="D718" s="14">
        <v>2015</v>
      </c>
      <c r="E718" s="13">
        <v>1600</v>
      </c>
      <c r="F718" s="13">
        <v>0</v>
      </c>
      <c r="G718" s="13">
        <v>1550</v>
      </c>
      <c r="H718" s="13">
        <v>0</v>
      </c>
      <c r="I718" s="13">
        <v>50</v>
      </c>
      <c r="J718" s="13">
        <v>0</v>
      </c>
      <c r="K718" s="13">
        <v>0</v>
      </c>
      <c r="L718" s="13">
        <v>0</v>
      </c>
      <c r="M718" s="207"/>
    </row>
    <row r="719" spans="1:13" s="5" customFormat="1" ht="38.25" customHeight="1">
      <c r="A719" s="213"/>
      <c r="B719" s="206"/>
      <c r="C719" s="206"/>
      <c r="D719" s="14">
        <v>2016</v>
      </c>
      <c r="E719" s="13">
        <v>1000</v>
      </c>
      <c r="F719" s="13">
        <v>0</v>
      </c>
      <c r="G719" s="13">
        <v>950</v>
      </c>
      <c r="H719" s="13">
        <v>0</v>
      </c>
      <c r="I719" s="13">
        <v>50</v>
      </c>
      <c r="J719" s="13">
        <v>0</v>
      </c>
      <c r="K719" s="13">
        <v>0</v>
      </c>
      <c r="L719" s="13">
        <v>0</v>
      </c>
      <c r="M719" s="207"/>
    </row>
    <row r="720" spans="1:13" s="5" customFormat="1" ht="42" customHeight="1">
      <c r="A720" s="248" t="s">
        <v>244</v>
      </c>
      <c r="B720" s="205" t="s">
        <v>245</v>
      </c>
      <c r="C720" s="205" t="s">
        <v>55</v>
      </c>
      <c r="D720" s="14" t="s">
        <v>41</v>
      </c>
      <c r="E720" s="13">
        <f>E721+E722+E723+E724</f>
        <v>6300</v>
      </c>
      <c r="F720" s="13">
        <f t="shared" ref="F720:L720" si="255">F721+F722+F723+F724</f>
        <v>0</v>
      </c>
      <c r="G720" s="13">
        <f t="shared" si="255"/>
        <v>6100</v>
      </c>
      <c r="H720" s="13">
        <f t="shared" si="255"/>
        <v>0</v>
      </c>
      <c r="I720" s="13">
        <f t="shared" si="255"/>
        <v>200</v>
      </c>
      <c r="J720" s="13">
        <f t="shared" si="255"/>
        <v>0</v>
      </c>
      <c r="K720" s="13">
        <f t="shared" si="255"/>
        <v>0</v>
      </c>
      <c r="L720" s="13">
        <f t="shared" si="255"/>
        <v>0</v>
      </c>
      <c r="M720" s="207"/>
    </row>
    <row r="721" spans="1:13" s="5" customFormat="1" ht="43.5" customHeight="1">
      <c r="A721" s="249"/>
      <c r="B721" s="207"/>
      <c r="C721" s="207"/>
      <c r="D721" s="14">
        <v>2013</v>
      </c>
      <c r="E721" s="13">
        <v>1000</v>
      </c>
      <c r="F721" s="13">
        <v>0</v>
      </c>
      <c r="G721" s="13">
        <v>950</v>
      </c>
      <c r="H721" s="13">
        <v>0</v>
      </c>
      <c r="I721" s="13">
        <v>50</v>
      </c>
      <c r="J721" s="13">
        <v>0</v>
      </c>
      <c r="K721" s="13">
        <v>0</v>
      </c>
      <c r="L721" s="13">
        <v>0</v>
      </c>
      <c r="M721" s="207"/>
    </row>
    <row r="722" spans="1:13" s="5" customFormat="1" ht="36.75" customHeight="1">
      <c r="A722" s="249"/>
      <c r="B722" s="207"/>
      <c r="C722" s="207"/>
      <c r="D722" s="14">
        <v>2014</v>
      </c>
      <c r="E722" s="13">
        <v>2300</v>
      </c>
      <c r="F722" s="13">
        <f>H722+J722+L722</f>
        <v>0</v>
      </c>
      <c r="G722" s="13">
        <v>2250</v>
      </c>
      <c r="H722" s="13">
        <v>0</v>
      </c>
      <c r="I722" s="13">
        <v>50</v>
      </c>
      <c r="J722" s="13">
        <v>0</v>
      </c>
      <c r="K722" s="13">
        <v>0</v>
      </c>
      <c r="L722" s="13">
        <v>0</v>
      </c>
      <c r="M722" s="207"/>
    </row>
    <row r="723" spans="1:13" s="5" customFormat="1" ht="39" customHeight="1">
      <c r="A723" s="249"/>
      <c r="B723" s="207"/>
      <c r="C723" s="207"/>
      <c r="D723" s="14">
        <v>2015</v>
      </c>
      <c r="E723" s="13">
        <v>2100</v>
      </c>
      <c r="F723" s="13">
        <v>0</v>
      </c>
      <c r="G723" s="13">
        <v>2050</v>
      </c>
      <c r="H723" s="13">
        <v>0</v>
      </c>
      <c r="I723" s="13">
        <v>50</v>
      </c>
      <c r="J723" s="13">
        <v>0</v>
      </c>
      <c r="K723" s="13">
        <v>0</v>
      </c>
      <c r="L723" s="13">
        <v>0</v>
      </c>
      <c r="M723" s="207"/>
    </row>
    <row r="724" spans="1:13" s="5" customFormat="1" ht="39" customHeight="1">
      <c r="A724" s="250"/>
      <c r="B724" s="206"/>
      <c r="C724" s="206"/>
      <c r="D724" s="14">
        <v>2016</v>
      </c>
      <c r="E724" s="13">
        <v>900</v>
      </c>
      <c r="F724" s="13">
        <v>0</v>
      </c>
      <c r="G724" s="13">
        <v>850</v>
      </c>
      <c r="H724" s="13">
        <v>0</v>
      </c>
      <c r="I724" s="13">
        <v>50</v>
      </c>
      <c r="J724" s="13">
        <v>0</v>
      </c>
      <c r="K724" s="13">
        <v>0</v>
      </c>
      <c r="L724" s="13">
        <v>0</v>
      </c>
      <c r="M724" s="207"/>
    </row>
    <row r="725" spans="1:13" s="5" customFormat="1" ht="39" customHeight="1">
      <c r="A725" s="248" t="s">
        <v>246</v>
      </c>
      <c r="B725" s="205" t="s">
        <v>247</v>
      </c>
      <c r="C725" s="205" t="s">
        <v>248</v>
      </c>
      <c r="D725" s="14" t="s">
        <v>41</v>
      </c>
      <c r="E725" s="13">
        <f>E726+E727+E728+E729</f>
        <v>6300</v>
      </c>
      <c r="F725" s="13">
        <f t="shared" ref="F725:L725" si="256">F726+F727+F728+F729</f>
        <v>0</v>
      </c>
      <c r="G725" s="13">
        <f t="shared" si="256"/>
        <v>6100</v>
      </c>
      <c r="H725" s="13">
        <f t="shared" si="256"/>
        <v>0</v>
      </c>
      <c r="I725" s="13">
        <f t="shared" si="256"/>
        <v>200</v>
      </c>
      <c r="J725" s="13">
        <f t="shared" si="256"/>
        <v>0</v>
      </c>
      <c r="K725" s="13">
        <f t="shared" si="256"/>
        <v>0</v>
      </c>
      <c r="L725" s="13">
        <f t="shared" si="256"/>
        <v>0</v>
      </c>
      <c r="M725" s="207"/>
    </row>
    <row r="726" spans="1:13" s="5" customFormat="1" ht="43.5" customHeight="1">
      <c r="A726" s="249"/>
      <c r="B726" s="207"/>
      <c r="C726" s="207"/>
      <c r="D726" s="14">
        <v>2013</v>
      </c>
      <c r="E726" s="13">
        <v>1000</v>
      </c>
      <c r="F726" s="13">
        <v>0</v>
      </c>
      <c r="G726" s="13">
        <v>950</v>
      </c>
      <c r="H726" s="13">
        <v>0</v>
      </c>
      <c r="I726" s="13">
        <v>50</v>
      </c>
      <c r="J726" s="13">
        <v>0</v>
      </c>
      <c r="K726" s="13">
        <v>0</v>
      </c>
      <c r="L726" s="13">
        <v>0</v>
      </c>
      <c r="M726" s="207"/>
    </row>
    <row r="727" spans="1:13" s="5" customFormat="1" ht="41.25" customHeight="1">
      <c r="A727" s="249"/>
      <c r="B727" s="207"/>
      <c r="C727" s="207"/>
      <c r="D727" s="14">
        <v>2014</v>
      </c>
      <c r="E727" s="13">
        <v>2300</v>
      </c>
      <c r="F727" s="13">
        <f>H727+J727+L727</f>
        <v>0</v>
      </c>
      <c r="G727" s="13">
        <v>2250</v>
      </c>
      <c r="H727" s="13">
        <v>0</v>
      </c>
      <c r="I727" s="13">
        <v>50</v>
      </c>
      <c r="J727" s="13">
        <v>0</v>
      </c>
      <c r="K727" s="13">
        <v>0</v>
      </c>
      <c r="L727" s="13">
        <v>0</v>
      </c>
      <c r="M727" s="207"/>
    </row>
    <row r="728" spans="1:13" s="5" customFormat="1" ht="41.25" customHeight="1">
      <c r="A728" s="249"/>
      <c r="B728" s="207"/>
      <c r="C728" s="207"/>
      <c r="D728" s="14">
        <v>2015</v>
      </c>
      <c r="E728" s="13">
        <v>2100</v>
      </c>
      <c r="F728" s="13">
        <v>0</v>
      </c>
      <c r="G728" s="13">
        <v>2050</v>
      </c>
      <c r="H728" s="13">
        <v>0</v>
      </c>
      <c r="I728" s="13">
        <v>50</v>
      </c>
      <c r="J728" s="13">
        <v>0</v>
      </c>
      <c r="K728" s="13">
        <v>0</v>
      </c>
      <c r="L728" s="13">
        <v>0</v>
      </c>
      <c r="M728" s="207"/>
    </row>
    <row r="729" spans="1:13" s="5" customFormat="1" ht="41.25" customHeight="1">
      <c r="A729" s="250"/>
      <c r="B729" s="206"/>
      <c r="C729" s="206"/>
      <c r="D729" s="14">
        <v>2016</v>
      </c>
      <c r="E729" s="13">
        <v>900</v>
      </c>
      <c r="F729" s="13">
        <v>0</v>
      </c>
      <c r="G729" s="13">
        <v>850</v>
      </c>
      <c r="H729" s="13">
        <v>0</v>
      </c>
      <c r="I729" s="13">
        <v>50</v>
      </c>
      <c r="J729" s="13">
        <v>0</v>
      </c>
      <c r="K729" s="13">
        <v>0</v>
      </c>
      <c r="L729" s="13">
        <v>0</v>
      </c>
      <c r="M729" s="207"/>
    </row>
    <row r="730" spans="1:13" s="5" customFormat="1" ht="48" customHeight="1">
      <c r="A730" s="108" t="s">
        <v>249</v>
      </c>
      <c r="B730" s="205" t="s">
        <v>250</v>
      </c>
      <c r="C730" s="205" t="s">
        <v>52</v>
      </c>
      <c r="D730" s="14" t="s">
        <v>41</v>
      </c>
      <c r="E730" s="13">
        <f>E731+E732+E733+E734</f>
        <v>5600</v>
      </c>
      <c r="F730" s="13">
        <f t="shared" ref="F730:L730" si="257">F731+F732+F733+F734</f>
        <v>0</v>
      </c>
      <c r="G730" s="13">
        <f t="shared" si="257"/>
        <v>5400</v>
      </c>
      <c r="H730" s="13">
        <f t="shared" si="257"/>
        <v>0</v>
      </c>
      <c r="I730" s="13">
        <f t="shared" si="257"/>
        <v>200</v>
      </c>
      <c r="J730" s="13">
        <f t="shared" si="257"/>
        <v>0</v>
      </c>
      <c r="K730" s="13">
        <f t="shared" si="257"/>
        <v>0</v>
      </c>
      <c r="L730" s="13">
        <f t="shared" si="257"/>
        <v>0</v>
      </c>
      <c r="M730" s="207"/>
    </row>
    <row r="731" spans="1:13" s="5" customFormat="1" ht="48" customHeight="1">
      <c r="A731" s="151"/>
      <c r="B731" s="207"/>
      <c r="C731" s="207"/>
      <c r="D731" s="14">
        <v>2013</v>
      </c>
      <c r="E731" s="13">
        <v>1400</v>
      </c>
      <c r="F731" s="13">
        <v>0</v>
      </c>
      <c r="G731" s="13">
        <v>1350</v>
      </c>
      <c r="H731" s="13">
        <v>0</v>
      </c>
      <c r="I731" s="13">
        <v>50</v>
      </c>
      <c r="J731" s="13">
        <v>0</v>
      </c>
      <c r="K731" s="13">
        <v>0</v>
      </c>
      <c r="L731" s="13">
        <v>0</v>
      </c>
      <c r="M731" s="207"/>
    </row>
    <row r="732" spans="1:13" s="5" customFormat="1" ht="44.25" customHeight="1">
      <c r="A732" s="249"/>
      <c r="B732" s="207"/>
      <c r="C732" s="207"/>
      <c r="D732" s="14">
        <v>2014</v>
      </c>
      <c r="E732" s="13">
        <v>1600</v>
      </c>
      <c r="F732" s="13">
        <f>H732+J732+L732</f>
        <v>0</v>
      </c>
      <c r="G732" s="13">
        <v>1550</v>
      </c>
      <c r="H732" s="13">
        <v>0</v>
      </c>
      <c r="I732" s="13">
        <v>50</v>
      </c>
      <c r="J732" s="13">
        <v>0</v>
      </c>
      <c r="K732" s="13">
        <v>0</v>
      </c>
      <c r="L732" s="13">
        <v>0</v>
      </c>
      <c r="M732" s="207"/>
    </row>
    <row r="733" spans="1:13" s="5" customFormat="1" ht="44.25" customHeight="1">
      <c r="A733" s="249"/>
      <c r="B733" s="207"/>
      <c r="C733" s="207"/>
      <c r="D733" s="14">
        <v>2015</v>
      </c>
      <c r="E733" s="13">
        <v>1600</v>
      </c>
      <c r="F733" s="13">
        <v>0</v>
      </c>
      <c r="G733" s="13">
        <v>1550</v>
      </c>
      <c r="H733" s="13">
        <v>0</v>
      </c>
      <c r="I733" s="13">
        <v>50</v>
      </c>
      <c r="J733" s="13">
        <v>0</v>
      </c>
      <c r="K733" s="13">
        <v>0</v>
      </c>
      <c r="L733" s="13">
        <v>0</v>
      </c>
      <c r="M733" s="207"/>
    </row>
    <row r="734" spans="1:13" s="5" customFormat="1" ht="44.25" customHeight="1">
      <c r="A734" s="250"/>
      <c r="B734" s="206"/>
      <c r="C734" s="206"/>
      <c r="D734" s="14">
        <v>2016</v>
      </c>
      <c r="E734" s="13">
        <v>1000</v>
      </c>
      <c r="F734" s="13">
        <v>0</v>
      </c>
      <c r="G734" s="13">
        <v>950</v>
      </c>
      <c r="H734" s="13">
        <v>0</v>
      </c>
      <c r="I734" s="13">
        <v>50</v>
      </c>
      <c r="J734" s="13">
        <v>0</v>
      </c>
      <c r="K734" s="13">
        <v>0</v>
      </c>
      <c r="L734" s="13">
        <v>0</v>
      </c>
      <c r="M734" s="207"/>
    </row>
    <row r="735" spans="1:13" s="5" customFormat="1" ht="37.5" customHeight="1">
      <c r="A735" s="248" t="s">
        <v>251</v>
      </c>
      <c r="B735" s="205" t="s">
        <v>252</v>
      </c>
      <c r="C735" s="205" t="s">
        <v>53</v>
      </c>
      <c r="D735" s="14" t="s">
        <v>41</v>
      </c>
      <c r="E735" s="13">
        <f>E736+E737+E738+E739</f>
        <v>5600</v>
      </c>
      <c r="F735" s="13">
        <f t="shared" ref="F735:L735" si="258">F736+F737+F738+F739</f>
        <v>0</v>
      </c>
      <c r="G735" s="13">
        <f t="shared" si="258"/>
        <v>5400</v>
      </c>
      <c r="H735" s="13">
        <f t="shared" si="258"/>
        <v>0</v>
      </c>
      <c r="I735" s="13">
        <f t="shared" si="258"/>
        <v>200</v>
      </c>
      <c r="J735" s="13">
        <f t="shared" si="258"/>
        <v>0</v>
      </c>
      <c r="K735" s="13">
        <f t="shared" si="258"/>
        <v>0</v>
      </c>
      <c r="L735" s="13">
        <f t="shared" si="258"/>
        <v>0</v>
      </c>
      <c r="M735" s="207"/>
    </row>
    <row r="736" spans="1:13" s="5" customFormat="1" ht="32.25" customHeight="1">
      <c r="A736" s="249"/>
      <c r="B736" s="207"/>
      <c r="C736" s="207"/>
      <c r="D736" s="14">
        <v>2013</v>
      </c>
      <c r="E736" s="13">
        <v>1400</v>
      </c>
      <c r="F736" s="13">
        <v>0</v>
      </c>
      <c r="G736" s="13">
        <v>1350</v>
      </c>
      <c r="H736" s="13">
        <v>0</v>
      </c>
      <c r="I736" s="13">
        <v>50</v>
      </c>
      <c r="J736" s="13">
        <v>0</v>
      </c>
      <c r="K736" s="13">
        <v>0</v>
      </c>
      <c r="L736" s="13">
        <v>0</v>
      </c>
      <c r="M736" s="207"/>
    </row>
    <row r="737" spans="1:13" s="5" customFormat="1" ht="36.75" customHeight="1">
      <c r="A737" s="249"/>
      <c r="B737" s="207"/>
      <c r="C737" s="207"/>
      <c r="D737" s="14">
        <v>2014</v>
      </c>
      <c r="E737" s="13">
        <v>1600</v>
      </c>
      <c r="F737" s="13">
        <f>H737+J737+L737</f>
        <v>0</v>
      </c>
      <c r="G737" s="13">
        <v>1550</v>
      </c>
      <c r="H737" s="13">
        <v>0</v>
      </c>
      <c r="I737" s="13">
        <v>50</v>
      </c>
      <c r="J737" s="13">
        <v>0</v>
      </c>
      <c r="K737" s="13">
        <v>0</v>
      </c>
      <c r="L737" s="13">
        <v>0</v>
      </c>
      <c r="M737" s="207"/>
    </row>
    <row r="738" spans="1:13" s="5" customFormat="1" ht="55.5" customHeight="1">
      <c r="A738" s="249"/>
      <c r="B738" s="207"/>
      <c r="C738" s="207"/>
      <c r="D738" s="14">
        <v>2015</v>
      </c>
      <c r="E738" s="13">
        <v>1600</v>
      </c>
      <c r="F738" s="13">
        <v>0</v>
      </c>
      <c r="G738" s="13">
        <v>1550</v>
      </c>
      <c r="H738" s="13">
        <v>0</v>
      </c>
      <c r="I738" s="13">
        <v>50</v>
      </c>
      <c r="J738" s="13">
        <v>0</v>
      </c>
      <c r="K738" s="13">
        <v>0</v>
      </c>
      <c r="L738" s="13">
        <v>0</v>
      </c>
      <c r="M738" s="207"/>
    </row>
    <row r="739" spans="1:13" s="5" customFormat="1" ht="55.5" customHeight="1">
      <c r="A739" s="250"/>
      <c r="B739" s="206"/>
      <c r="C739" s="206"/>
      <c r="D739" s="14">
        <v>2016</v>
      </c>
      <c r="E739" s="13">
        <v>1000</v>
      </c>
      <c r="F739" s="13">
        <v>0</v>
      </c>
      <c r="G739" s="13">
        <v>950</v>
      </c>
      <c r="H739" s="13">
        <v>0</v>
      </c>
      <c r="I739" s="13">
        <v>50</v>
      </c>
      <c r="J739" s="13">
        <v>0</v>
      </c>
      <c r="K739" s="13">
        <v>0</v>
      </c>
      <c r="L739" s="13">
        <v>0</v>
      </c>
      <c r="M739" s="207"/>
    </row>
    <row r="740" spans="1:13" s="5" customFormat="1" ht="60.75" customHeight="1">
      <c r="A740" s="248" t="s">
        <v>253</v>
      </c>
      <c r="B740" s="205" t="s">
        <v>254</v>
      </c>
      <c r="C740" s="205" t="s">
        <v>54</v>
      </c>
      <c r="D740" s="14" t="s">
        <v>41</v>
      </c>
      <c r="E740" s="13">
        <f>E741+E742+E743+E744</f>
        <v>5600</v>
      </c>
      <c r="F740" s="13">
        <f t="shared" ref="F740:L740" si="259">F741+F742+F743+F744</f>
        <v>0</v>
      </c>
      <c r="G740" s="13">
        <f t="shared" si="259"/>
        <v>5400</v>
      </c>
      <c r="H740" s="13">
        <f t="shared" si="259"/>
        <v>0</v>
      </c>
      <c r="I740" s="13">
        <f t="shared" si="259"/>
        <v>200</v>
      </c>
      <c r="J740" s="13">
        <f t="shared" si="259"/>
        <v>0</v>
      </c>
      <c r="K740" s="13">
        <f t="shared" si="259"/>
        <v>0</v>
      </c>
      <c r="L740" s="13">
        <f t="shared" si="259"/>
        <v>0</v>
      </c>
      <c r="M740" s="207"/>
    </row>
    <row r="741" spans="1:13" s="5" customFormat="1" ht="43.5" customHeight="1">
      <c r="A741" s="249"/>
      <c r="B741" s="207"/>
      <c r="C741" s="207"/>
      <c r="D741" s="14">
        <v>2013</v>
      </c>
      <c r="E741" s="13">
        <v>1400</v>
      </c>
      <c r="F741" s="13">
        <v>0</v>
      </c>
      <c r="G741" s="13">
        <v>1350</v>
      </c>
      <c r="H741" s="13">
        <v>0</v>
      </c>
      <c r="I741" s="13">
        <v>50</v>
      </c>
      <c r="J741" s="13">
        <v>0</v>
      </c>
      <c r="K741" s="13">
        <v>0</v>
      </c>
      <c r="L741" s="13">
        <v>0</v>
      </c>
      <c r="M741" s="207"/>
    </row>
    <row r="742" spans="1:13" s="5" customFormat="1" ht="51.75" customHeight="1">
      <c r="A742" s="249"/>
      <c r="B742" s="207"/>
      <c r="C742" s="207"/>
      <c r="D742" s="14">
        <v>2014</v>
      </c>
      <c r="E742" s="13">
        <v>1600</v>
      </c>
      <c r="F742" s="13">
        <f>H742+J742+L742</f>
        <v>0</v>
      </c>
      <c r="G742" s="13">
        <v>1550</v>
      </c>
      <c r="H742" s="13">
        <v>0</v>
      </c>
      <c r="I742" s="13">
        <v>50</v>
      </c>
      <c r="J742" s="13">
        <v>0</v>
      </c>
      <c r="K742" s="13">
        <v>0</v>
      </c>
      <c r="L742" s="13">
        <v>0</v>
      </c>
      <c r="M742" s="207"/>
    </row>
    <row r="743" spans="1:13" s="5" customFormat="1" ht="51.75" customHeight="1">
      <c r="A743" s="249"/>
      <c r="B743" s="207"/>
      <c r="C743" s="207"/>
      <c r="D743" s="14">
        <v>2015</v>
      </c>
      <c r="E743" s="13">
        <v>1600</v>
      </c>
      <c r="F743" s="13">
        <v>0</v>
      </c>
      <c r="G743" s="13">
        <v>1550</v>
      </c>
      <c r="H743" s="13">
        <v>0</v>
      </c>
      <c r="I743" s="13">
        <v>50</v>
      </c>
      <c r="J743" s="13">
        <v>0</v>
      </c>
      <c r="K743" s="13">
        <v>0</v>
      </c>
      <c r="L743" s="13">
        <v>0</v>
      </c>
      <c r="M743" s="207"/>
    </row>
    <row r="744" spans="1:13" s="5" customFormat="1" ht="51.75" customHeight="1">
      <c r="A744" s="250"/>
      <c r="B744" s="206"/>
      <c r="C744" s="206"/>
      <c r="D744" s="14">
        <v>2016</v>
      </c>
      <c r="E744" s="13">
        <v>1000</v>
      </c>
      <c r="F744" s="13">
        <v>0</v>
      </c>
      <c r="G744" s="13">
        <v>950</v>
      </c>
      <c r="H744" s="13">
        <v>0</v>
      </c>
      <c r="I744" s="13">
        <v>50</v>
      </c>
      <c r="J744" s="13">
        <v>0</v>
      </c>
      <c r="K744" s="13">
        <v>0</v>
      </c>
      <c r="L744" s="13">
        <v>0</v>
      </c>
      <c r="M744" s="207"/>
    </row>
    <row r="745" spans="1:13" s="5" customFormat="1" ht="48.75" customHeight="1">
      <c r="A745" s="248" t="s">
        <v>255</v>
      </c>
      <c r="B745" s="205" t="s">
        <v>256</v>
      </c>
      <c r="C745" s="205" t="s">
        <v>17</v>
      </c>
      <c r="D745" s="14" t="s">
        <v>41</v>
      </c>
      <c r="E745" s="13">
        <f>E746+E747+E748+E749</f>
        <v>5600</v>
      </c>
      <c r="F745" s="13">
        <f t="shared" ref="F745:L745" si="260">F746+F747+F748+F749</f>
        <v>0</v>
      </c>
      <c r="G745" s="13">
        <f t="shared" si="260"/>
        <v>5400</v>
      </c>
      <c r="H745" s="13">
        <f t="shared" si="260"/>
        <v>0</v>
      </c>
      <c r="I745" s="13">
        <f t="shared" si="260"/>
        <v>200</v>
      </c>
      <c r="J745" s="13">
        <f t="shared" si="260"/>
        <v>0</v>
      </c>
      <c r="K745" s="13">
        <f t="shared" si="260"/>
        <v>0</v>
      </c>
      <c r="L745" s="13">
        <f t="shared" si="260"/>
        <v>0</v>
      </c>
      <c r="M745" s="207"/>
    </row>
    <row r="746" spans="1:13" s="5" customFormat="1" ht="47.25" customHeight="1">
      <c r="A746" s="249"/>
      <c r="B746" s="207"/>
      <c r="C746" s="207"/>
      <c r="D746" s="14">
        <v>2013</v>
      </c>
      <c r="E746" s="13">
        <v>1400</v>
      </c>
      <c r="F746" s="13">
        <v>0</v>
      </c>
      <c r="G746" s="13">
        <v>1350</v>
      </c>
      <c r="H746" s="13">
        <v>0</v>
      </c>
      <c r="I746" s="13">
        <v>50</v>
      </c>
      <c r="J746" s="13">
        <v>0</v>
      </c>
      <c r="K746" s="13">
        <v>0</v>
      </c>
      <c r="L746" s="13">
        <v>0</v>
      </c>
      <c r="M746" s="207"/>
    </row>
    <row r="747" spans="1:13" s="5" customFormat="1" ht="41.25" customHeight="1">
      <c r="A747" s="249"/>
      <c r="B747" s="207"/>
      <c r="C747" s="207"/>
      <c r="D747" s="14">
        <v>2014</v>
      </c>
      <c r="E747" s="13">
        <v>1600</v>
      </c>
      <c r="F747" s="13">
        <f>H747+J747+L747</f>
        <v>0</v>
      </c>
      <c r="G747" s="13">
        <v>1550</v>
      </c>
      <c r="H747" s="13">
        <v>0</v>
      </c>
      <c r="I747" s="13">
        <v>50</v>
      </c>
      <c r="J747" s="13">
        <v>0</v>
      </c>
      <c r="K747" s="13">
        <v>0</v>
      </c>
      <c r="L747" s="13">
        <v>0</v>
      </c>
      <c r="M747" s="207"/>
    </row>
    <row r="748" spans="1:13" s="5" customFormat="1" ht="47.25" customHeight="1">
      <c r="A748" s="249"/>
      <c r="B748" s="207"/>
      <c r="C748" s="207"/>
      <c r="D748" s="14">
        <v>2015</v>
      </c>
      <c r="E748" s="13">
        <v>1600</v>
      </c>
      <c r="F748" s="13">
        <v>0</v>
      </c>
      <c r="G748" s="13">
        <v>1550</v>
      </c>
      <c r="H748" s="13">
        <v>0</v>
      </c>
      <c r="I748" s="13">
        <v>50</v>
      </c>
      <c r="J748" s="13">
        <v>0</v>
      </c>
      <c r="K748" s="13">
        <v>0</v>
      </c>
      <c r="L748" s="13">
        <v>0</v>
      </c>
      <c r="M748" s="207"/>
    </row>
    <row r="749" spans="1:13" s="5" customFormat="1" ht="47.25" customHeight="1">
      <c r="A749" s="250"/>
      <c r="B749" s="206"/>
      <c r="C749" s="206"/>
      <c r="D749" s="14">
        <v>2016</v>
      </c>
      <c r="E749" s="13">
        <v>1000</v>
      </c>
      <c r="F749" s="13">
        <v>0</v>
      </c>
      <c r="G749" s="13">
        <v>950</v>
      </c>
      <c r="H749" s="13">
        <v>0</v>
      </c>
      <c r="I749" s="13">
        <v>50</v>
      </c>
      <c r="J749" s="13">
        <v>0</v>
      </c>
      <c r="K749" s="13">
        <v>0</v>
      </c>
      <c r="L749" s="13">
        <v>0</v>
      </c>
      <c r="M749" s="207"/>
    </row>
    <row r="750" spans="1:13" s="5" customFormat="1" ht="69" customHeight="1">
      <c r="A750" s="248" t="s">
        <v>257</v>
      </c>
      <c r="B750" s="205" t="s">
        <v>258</v>
      </c>
      <c r="C750" s="205" t="s">
        <v>51</v>
      </c>
      <c r="D750" s="14" t="s">
        <v>41</v>
      </c>
      <c r="E750" s="13">
        <f>E751+E752+E753+E754</f>
        <v>6300</v>
      </c>
      <c r="F750" s="13">
        <f t="shared" ref="F750:L750" si="261">F751+F752+F753+F754</f>
        <v>0</v>
      </c>
      <c r="G750" s="13">
        <f t="shared" si="261"/>
        <v>6100</v>
      </c>
      <c r="H750" s="13">
        <f t="shared" si="261"/>
        <v>0</v>
      </c>
      <c r="I750" s="13">
        <f t="shared" si="261"/>
        <v>200</v>
      </c>
      <c r="J750" s="13">
        <f t="shared" si="261"/>
        <v>0</v>
      </c>
      <c r="K750" s="13">
        <f t="shared" si="261"/>
        <v>0</v>
      </c>
      <c r="L750" s="13">
        <f t="shared" si="261"/>
        <v>0</v>
      </c>
      <c r="M750" s="207"/>
    </row>
    <row r="751" spans="1:13" s="5" customFormat="1" ht="39.75" customHeight="1">
      <c r="A751" s="249"/>
      <c r="B751" s="207"/>
      <c r="C751" s="207"/>
      <c r="D751" s="14">
        <v>2013</v>
      </c>
      <c r="E751" s="13">
        <v>1000</v>
      </c>
      <c r="F751" s="13">
        <v>0</v>
      </c>
      <c r="G751" s="13">
        <v>950</v>
      </c>
      <c r="H751" s="13">
        <v>0</v>
      </c>
      <c r="I751" s="13">
        <v>50</v>
      </c>
      <c r="J751" s="13">
        <v>0</v>
      </c>
      <c r="K751" s="13">
        <v>0</v>
      </c>
      <c r="L751" s="13">
        <v>0</v>
      </c>
      <c r="M751" s="207"/>
    </row>
    <row r="752" spans="1:13" s="5" customFormat="1" ht="42" customHeight="1">
      <c r="A752" s="249"/>
      <c r="B752" s="207"/>
      <c r="C752" s="207"/>
      <c r="D752" s="14">
        <v>2014</v>
      </c>
      <c r="E752" s="13">
        <v>2300</v>
      </c>
      <c r="F752" s="13">
        <f>H752+J752+L752</f>
        <v>0</v>
      </c>
      <c r="G752" s="13">
        <v>2250</v>
      </c>
      <c r="H752" s="13">
        <v>0</v>
      </c>
      <c r="I752" s="13">
        <v>50</v>
      </c>
      <c r="J752" s="13">
        <v>0</v>
      </c>
      <c r="K752" s="13">
        <v>0</v>
      </c>
      <c r="L752" s="13">
        <v>0</v>
      </c>
      <c r="M752" s="207"/>
    </row>
    <row r="753" spans="1:13" s="5" customFormat="1" ht="42" customHeight="1">
      <c r="A753" s="249"/>
      <c r="B753" s="207"/>
      <c r="C753" s="207"/>
      <c r="D753" s="14">
        <v>2015</v>
      </c>
      <c r="E753" s="13">
        <v>2100</v>
      </c>
      <c r="F753" s="13">
        <v>0</v>
      </c>
      <c r="G753" s="13">
        <v>2050</v>
      </c>
      <c r="H753" s="13">
        <v>0</v>
      </c>
      <c r="I753" s="13">
        <v>50</v>
      </c>
      <c r="J753" s="13">
        <v>0</v>
      </c>
      <c r="K753" s="13">
        <v>0</v>
      </c>
      <c r="L753" s="13">
        <v>0</v>
      </c>
      <c r="M753" s="207"/>
    </row>
    <row r="754" spans="1:13" s="5" customFormat="1" ht="42" customHeight="1">
      <c r="A754" s="250"/>
      <c r="B754" s="206"/>
      <c r="C754" s="206"/>
      <c r="D754" s="14">
        <v>2016</v>
      </c>
      <c r="E754" s="13">
        <v>900</v>
      </c>
      <c r="F754" s="13">
        <v>0</v>
      </c>
      <c r="G754" s="13">
        <v>850</v>
      </c>
      <c r="H754" s="13">
        <v>0</v>
      </c>
      <c r="I754" s="13">
        <v>50</v>
      </c>
      <c r="J754" s="13">
        <v>0</v>
      </c>
      <c r="K754" s="13">
        <v>0</v>
      </c>
      <c r="L754" s="13">
        <v>0</v>
      </c>
      <c r="M754" s="206"/>
    </row>
    <row r="755" spans="1:13" s="5" customFormat="1" ht="68.25" customHeight="1">
      <c r="A755" s="248" t="s">
        <v>259</v>
      </c>
      <c r="B755" s="205" t="s">
        <v>260</v>
      </c>
      <c r="C755" s="205" t="s">
        <v>24</v>
      </c>
      <c r="D755" s="14" t="s">
        <v>41</v>
      </c>
      <c r="E755" s="13">
        <f>E756+E757+E758+E759</f>
        <v>23498.6</v>
      </c>
      <c r="F755" s="13">
        <f t="shared" ref="F755:L755" si="262">F756+F757+F758+F759</f>
        <v>17303.3</v>
      </c>
      <c r="G755" s="13">
        <f t="shared" si="262"/>
        <v>0</v>
      </c>
      <c r="H755" s="13">
        <f t="shared" si="262"/>
        <v>0</v>
      </c>
      <c r="I755" s="13">
        <f t="shared" si="262"/>
        <v>23498.6</v>
      </c>
      <c r="J755" s="13">
        <f t="shared" si="262"/>
        <v>17303.3</v>
      </c>
      <c r="K755" s="13">
        <f t="shared" si="262"/>
        <v>0</v>
      </c>
      <c r="L755" s="13">
        <f t="shared" si="262"/>
        <v>0</v>
      </c>
      <c r="M755" s="205" t="s">
        <v>372</v>
      </c>
    </row>
    <row r="756" spans="1:13" s="5" customFormat="1" ht="46.5" customHeight="1">
      <c r="A756" s="249"/>
      <c r="B756" s="207"/>
      <c r="C756" s="207"/>
      <c r="D756" s="14">
        <v>2013</v>
      </c>
      <c r="E756" s="13">
        <v>5952.7</v>
      </c>
      <c r="F756" s="13">
        <v>3524.5</v>
      </c>
      <c r="G756" s="13">
        <v>0</v>
      </c>
      <c r="H756" s="13">
        <v>0</v>
      </c>
      <c r="I756" s="13">
        <v>5952.7</v>
      </c>
      <c r="J756" s="13">
        <v>3524.5</v>
      </c>
      <c r="K756" s="13">
        <v>0</v>
      </c>
      <c r="L756" s="13">
        <v>0</v>
      </c>
      <c r="M756" s="207"/>
    </row>
    <row r="757" spans="1:13" s="5" customFormat="1" ht="59.25" customHeight="1">
      <c r="A757" s="249"/>
      <c r="B757" s="207"/>
      <c r="C757" s="207"/>
      <c r="D757" s="14">
        <v>2014</v>
      </c>
      <c r="E757" s="13">
        <v>5854.1</v>
      </c>
      <c r="F757" s="13">
        <v>3846.6</v>
      </c>
      <c r="G757" s="13">
        <v>0</v>
      </c>
      <c r="H757" s="13">
        <v>0</v>
      </c>
      <c r="I757" s="13">
        <v>5854.1</v>
      </c>
      <c r="J757" s="13">
        <v>3846.6</v>
      </c>
      <c r="K757" s="13">
        <v>0</v>
      </c>
      <c r="L757" s="13">
        <v>0</v>
      </c>
      <c r="M757" s="206"/>
    </row>
    <row r="758" spans="1:13" s="5" customFormat="1" ht="186" customHeight="1">
      <c r="A758" s="249"/>
      <c r="B758" s="207"/>
      <c r="C758" s="207"/>
      <c r="D758" s="14">
        <v>2015</v>
      </c>
      <c r="E758" s="13">
        <v>5803.9</v>
      </c>
      <c r="F758" s="13">
        <v>6111.6</v>
      </c>
      <c r="G758" s="13">
        <v>0</v>
      </c>
      <c r="H758" s="13">
        <v>0</v>
      </c>
      <c r="I758" s="13">
        <v>5803.9</v>
      </c>
      <c r="J758" s="13">
        <v>6111.6</v>
      </c>
      <c r="K758" s="13">
        <v>0</v>
      </c>
      <c r="L758" s="13">
        <v>0</v>
      </c>
      <c r="M758" s="45" t="s">
        <v>796</v>
      </c>
    </row>
    <row r="759" spans="1:13" s="5" customFormat="1" ht="42.75" customHeight="1">
      <c r="A759" s="250"/>
      <c r="B759" s="206"/>
      <c r="C759" s="206"/>
      <c r="D759" s="14">
        <v>2016</v>
      </c>
      <c r="E759" s="13">
        <v>5887.9</v>
      </c>
      <c r="F759" s="13">
        <v>3820.6</v>
      </c>
      <c r="G759" s="13">
        <v>0</v>
      </c>
      <c r="H759" s="13">
        <v>0</v>
      </c>
      <c r="I759" s="13">
        <v>5887.9</v>
      </c>
      <c r="J759" s="13">
        <v>3820.6</v>
      </c>
      <c r="K759" s="13">
        <v>0</v>
      </c>
      <c r="L759" s="13">
        <v>0</v>
      </c>
      <c r="M759" s="180"/>
    </row>
    <row r="760" spans="1:13" s="5" customFormat="1" ht="33.75" customHeight="1">
      <c r="A760" s="297"/>
      <c r="B760" s="208" t="s">
        <v>41</v>
      </c>
      <c r="C760" s="226"/>
      <c r="D760" s="14" t="s">
        <v>41</v>
      </c>
      <c r="E760" s="146">
        <f>E761+E762+E763+E764</f>
        <v>78111.600000000006</v>
      </c>
      <c r="F760" s="146">
        <f t="shared" ref="F760:L760" si="263">F761+F762+F763+F764</f>
        <v>24923.06</v>
      </c>
      <c r="G760" s="146">
        <f t="shared" si="263"/>
        <v>46163</v>
      </c>
      <c r="H760" s="146">
        <f t="shared" si="263"/>
        <v>1800</v>
      </c>
      <c r="I760" s="146">
        <f t="shared" si="263"/>
        <v>31948.6</v>
      </c>
      <c r="J760" s="146">
        <f t="shared" si="263"/>
        <v>23123.06</v>
      </c>
      <c r="K760" s="146">
        <f t="shared" si="263"/>
        <v>0</v>
      </c>
      <c r="L760" s="146">
        <f t="shared" si="263"/>
        <v>0</v>
      </c>
      <c r="M760" s="7"/>
    </row>
    <row r="761" spans="1:13" s="5" customFormat="1" ht="33.75" customHeight="1">
      <c r="A761" s="298"/>
      <c r="B761" s="209"/>
      <c r="C761" s="227"/>
      <c r="D761" s="14">
        <v>2013</v>
      </c>
      <c r="E761" s="13">
        <f t="shared" ref="E761:L763" si="264">E661+E681+E711</f>
        <v>17872.7</v>
      </c>
      <c r="F761" s="13">
        <f t="shared" si="264"/>
        <v>5486.6</v>
      </c>
      <c r="G761" s="13">
        <f t="shared" si="264"/>
        <v>10100</v>
      </c>
      <c r="H761" s="13">
        <f t="shared" si="264"/>
        <v>500</v>
      </c>
      <c r="I761" s="13">
        <f t="shared" si="264"/>
        <v>7772.7</v>
      </c>
      <c r="J761" s="13">
        <f t="shared" si="264"/>
        <v>4986.6000000000004</v>
      </c>
      <c r="K761" s="13">
        <f t="shared" si="264"/>
        <v>0</v>
      </c>
      <c r="L761" s="13">
        <f t="shared" si="264"/>
        <v>0</v>
      </c>
      <c r="M761" s="7"/>
    </row>
    <row r="762" spans="1:13" s="5" customFormat="1" ht="37.5" customHeight="1">
      <c r="A762" s="298"/>
      <c r="B762" s="209"/>
      <c r="C762" s="227"/>
      <c r="D762" s="14">
        <v>2014</v>
      </c>
      <c r="E762" s="13">
        <f t="shared" si="264"/>
        <v>22579.1</v>
      </c>
      <c r="F762" s="13">
        <f t="shared" si="264"/>
        <v>6566.32</v>
      </c>
      <c r="G762" s="13">
        <f t="shared" si="264"/>
        <v>14600</v>
      </c>
      <c r="H762" s="13">
        <f t="shared" si="264"/>
        <v>600</v>
      </c>
      <c r="I762" s="13">
        <f t="shared" si="264"/>
        <v>7979.1</v>
      </c>
      <c r="J762" s="13">
        <f t="shared" si="264"/>
        <v>5966.32</v>
      </c>
      <c r="K762" s="13">
        <f t="shared" si="264"/>
        <v>0</v>
      </c>
      <c r="L762" s="13">
        <f t="shared" si="264"/>
        <v>0</v>
      </c>
      <c r="M762" s="7"/>
    </row>
    <row r="763" spans="1:13" s="5" customFormat="1" ht="37.5" customHeight="1">
      <c r="A763" s="298"/>
      <c r="B763" s="209"/>
      <c r="C763" s="227"/>
      <c r="D763" s="147">
        <v>2015</v>
      </c>
      <c r="E763" s="147">
        <f t="shared" si="264"/>
        <v>21948.9</v>
      </c>
      <c r="F763" s="141">
        <f t="shared" si="264"/>
        <v>9009.84</v>
      </c>
      <c r="G763" s="147">
        <f t="shared" si="264"/>
        <v>14000</v>
      </c>
      <c r="H763" s="147">
        <f t="shared" si="264"/>
        <v>700</v>
      </c>
      <c r="I763" s="147">
        <f t="shared" si="264"/>
        <v>7948.9</v>
      </c>
      <c r="J763" s="141">
        <f t="shared" si="264"/>
        <v>8309.84</v>
      </c>
      <c r="K763" s="147">
        <f t="shared" si="264"/>
        <v>0</v>
      </c>
      <c r="L763" s="147">
        <f t="shared" si="264"/>
        <v>0</v>
      </c>
      <c r="M763" s="105"/>
    </row>
    <row r="764" spans="1:13" s="5" customFormat="1" ht="37.5" customHeight="1">
      <c r="A764" s="299"/>
      <c r="B764" s="210"/>
      <c r="C764" s="228"/>
      <c r="D764" s="147">
        <v>2016</v>
      </c>
      <c r="E764" s="147">
        <f>E664+E684+E714</f>
        <v>15710.9</v>
      </c>
      <c r="F764" s="147">
        <f t="shared" ref="F764:L764" si="265">F664+F684+F714</f>
        <v>3860.2999999999997</v>
      </c>
      <c r="G764" s="147">
        <f t="shared" si="265"/>
        <v>7463</v>
      </c>
      <c r="H764" s="147">
        <f t="shared" si="265"/>
        <v>0</v>
      </c>
      <c r="I764" s="147">
        <f t="shared" si="265"/>
        <v>8247.9</v>
      </c>
      <c r="J764" s="147">
        <f t="shared" si="265"/>
        <v>3860.2999999999997</v>
      </c>
      <c r="K764" s="147">
        <f t="shared" si="265"/>
        <v>0</v>
      </c>
      <c r="L764" s="147">
        <f t="shared" si="265"/>
        <v>0</v>
      </c>
      <c r="M764" s="203"/>
    </row>
    <row r="765" spans="1:13" s="5" customFormat="1">
      <c r="A765" s="300" t="s">
        <v>261</v>
      </c>
      <c r="B765" s="301"/>
      <c r="C765" s="301"/>
      <c r="D765" s="301"/>
      <c r="E765" s="301"/>
      <c r="F765" s="301"/>
      <c r="G765" s="301"/>
      <c r="H765" s="301"/>
      <c r="I765" s="301"/>
      <c r="J765" s="301"/>
      <c r="K765" s="301"/>
      <c r="L765" s="301"/>
      <c r="M765" s="302"/>
    </row>
    <row r="766" spans="1:13" s="5" customFormat="1" ht="181.5" customHeight="1">
      <c r="A766" s="21" t="s">
        <v>43</v>
      </c>
      <c r="B766" s="7" t="s">
        <v>262</v>
      </c>
      <c r="C766" s="7" t="s">
        <v>35</v>
      </c>
      <c r="D766" s="14">
        <v>2013</v>
      </c>
      <c r="E766" s="13">
        <v>8599591</v>
      </c>
      <c r="F766" s="13">
        <v>8536922</v>
      </c>
      <c r="G766" s="13">
        <f>E766-K766</f>
        <v>4592093</v>
      </c>
      <c r="H766" s="13">
        <v>5586922</v>
      </c>
      <c r="I766" s="13">
        <v>0</v>
      </c>
      <c r="J766" s="13">
        <v>0</v>
      </c>
      <c r="K766" s="13">
        <v>4007498</v>
      </c>
      <c r="L766" s="13">
        <v>2950000</v>
      </c>
      <c r="M766" s="8" t="s">
        <v>433</v>
      </c>
    </row>
    <row r="767" spans="1:13" s="5" customFormat="1" ht="58.5" customHeight="1">
      <c r="A767" s="205" t="s">
        <v>13</v>
      </c>
      <c r="B767" s="205" t="s">
        <v>263</v>
      </c>
      <c r="C767" s="205" t="s">
        <v>264</v>
      </c>
      <c r="D767" s="14" t="s">
        <v>41</v>
      </c>
      <c r="E767" s="13">
        <f>E768+E769+E770+E771</f>
        <v>1541180</v>
      </c>
      <c r="F767" s="13">
        <f t="shared" ref="F767:L767" si="266">F768+F769+F770+F771</f>
        <v>1445967.5</v>
      </c>
      <c r="G767" s="13">
        <f t="shared" si="266"/>
        <v>900</v>
      </c>
      <c r="H767" s="13">
        <f t="shared" si="266"/>
        <v>347.5</v>
      </c>
      <c r="I767" s="13">
        <f t="shared" si="266"/>
        <v>0</v>
      </c>
      <c r="J767" s="13">
        <f t="shared" si="266"/>
        <v>0</v>
      </c>
      <c r="K767" s="13">
        <f t="shared" si="266"/>
        <v>1540280</v>
      </c>
      <c r="L767" s="13">
        <f t="shared" si="266"/>
        <v>1445620</v>
      </c>
      <c r="M767" s="7"/>
    </row>
    <row r="768" spans="1:13" s="5" customFormat="1" ht="159" customHeight="1">
      <c r="A768" s="207"/>
      <c r="B768" s="207"/>
      <c r="C768" s="207"/>
      <c r="D768" s="14">
        <v>2013</v>
      </c>
      <c r="E768" s="13">
        <v>350280</v>
      </c>
      <c r="F768" s="13">
        <v>360120</v>
      </c>
      <c r="G768" s="13">
        <v>0</v>
      </c>
      <c r="H768" s="13">
        <v>0</v>
      </c>
      <c r="I768" s="13">
        <v>0</v>
      </c>
      <c r="J768" s="13">
        <v>0</v>
      </c>
      <c r="K768" s="13">
        <v>350280</v>
      </c>
      <c r="L768" s="13">
        <v>360120</v>
      </c>
      <c r="M768" s="7" t="s">
        <v>417</v>
      </c>
    </row>
    <row r="769" spans="1:13" s="5" customFormat="1" ht="193.5" customHeight="1">
      <c r="A769" s="207"/>
      <c r="B769" s="207"/>
      <c r="C769" s="207"/>
      <c r="D769" s="14">
        <v>2014</v>
      </c>
      <c r="E769" s="13">
        <v>360300</v>
      </c>
      <c r="F769" s="13">
        <v>370503.5</v>
      </c>
      <c r="G769" s="13">
        <v>300</v>
      </c>
      <c r="H769" s="13">
        <v>3.5</v>
      </c>
      <c r="I769" s="13">
        <v>0</v>
      </c>
      <c r="J769" s="13">
        <v>0</v>
      </c>
      <c r="K769" s="13">
        <v>360000</v>
      </c>
      <c r="L769" s="13">
        <v>370500</v>
      </c>
      <c r="M769" s="8" t="s">
        <v>624</v>
      </c>
    </row>
    <row r="770" spans="1:13" s="5" customFormat="1" ht="193.5" customHeight="1">
      <c r="A770" s="207"/>
      <c r="B770" s="207"/>
      <c r="C770" s="207"/>
      <c r="D770" s="14">
        <v>2015</v>
      </c>
      <c r="E770" s="13">
        <v>380300</v>
      </c>
      <c r="F770" s="13">
        <v>455344</v>
      </c>
      <c r="G770" s="13">
        <v>300</v>
      </c>
      <c r="H770" s="13">
        <v>344</v>
      </c>
      <c r="I770" s="13">
        <v>0</v>
      </c>
      <c r="J770" s="13">
        <v>0</v>
      </c>
      <c r="K770" s="13">
        <v>380000</v>
      </c>
      <c r="L770" s="13">
        <v>455000</v>
      </c>
      <c r="M770" s="8" t="s">
        <v>797</v>
      </c>
    </row>
    <row r="771" spans="1:13" s="5" customFormat="1" ht="173.25" customHeight="1">
      <c r="A771" s="206"/>
      <c r="B771" s="206"/>
      <c r="C771" s="206"/>
      <c r="D771" s="14">
        <v>2016</v>
      </c>
      <c r="E771" s="13">
        <v>450300</v>
      </c>
      <c r="F771" s="13">
        <v>260000</v>
      </c>
      <c r="G771" s="13">
        <v>300</v>
      </c>
      <c r="H771" s="13">
        <v>0</v>
      </c>
      <c r="I771" s="13">
        <v>0</v>
      </c>
      <c r="J771" s="13">
        <v>0</v>
      </c>
      <c r="K771" s="13">
        <v>450000</v>
      </c>
      <c r="L771" s="13">
        <v>260000</v>
      </c>
      <c r="M771" s="8" t="s">
        <v>893</v>
      </c>
    </row>
    <row r="772" spans="1:13" s="5" customFormat="1" ht="59.25" customHeight="1">
      <c r="A772" s="44"/>
      <c r="B772" s="44"/>
      <c r="C772" s="44"/>
      <c r="D772" s="16" t="s">
        <v>457</v>
      </c>
      <c r="E772" s="17">
        <f>E773+E774</f>
        <v>755</v>
      </c>
      <c r="F772" s="17">
        <f t="shared" ref="F772:L772" si="267">F773+F774</f>
        <v>570</v>
      </c>
      <c r="G772" s="17">
        <f t="shared" si="267"/>
        <v>104</v>
      </c>
      <c r="H772" s="17">
        <f t="shared" si="267"/>
        <v>0</v>
      </c>
      <c r="I772" s="17">
        <f t="shared" si="267"/>
        <v>0</v>
      </c>
      <c r="J772" s="17">
        <f t="shared" si="267"/>
        <v>0</v>
      </c>
      <c r="K772" s="17">
        <f t="shared" si="267"/>
        <v>651</v>
      </c>
      <c r="L772" s="17">
        <f t="shared" si="267"/>
        <v>570</v>
      </c>
      <c r="M772" s="8"/>
    </row>
    <row r="773" spans="1:13" s="5" customFormat="1" ht="160.5" customHeight="1">
      <c r="A773" s="44">
        <v>3</v>
      </c>
      <c r="B773" s="44" t="s">
        <v>697</v>
      </c>
      <c r="C773" s="44" t="s">
        <v>21</v>
      </c>
      <c r="D773" s="16">
        <v>2015</v>
      </c>
      <c r="E773" s="17">
        <v>385</v>
      </c>
      <c r="F773" s="17">
        <v>390</v>
      </c>
      <c r="G773" s="17">
        <v>54</v>
      </c>
      <c r="H773" s="13">
        <v>0</v>
      </c>
      <c r="I773" s="13">
        <v>0</v>
      </c>
      <c r="J773" s="13">
        <v>0</v>
      </c>
      <c r="K773" s="13">
        <v>331</v>
      </c>
      <c r="L773" s="13">
        <v>390</v>
      </c>
      <c r="M773" s="8" t="s">
        <v>798</v>
      </c>
    </row>
    <row r="774" spans="1:13" s="5" customFormat="1" ht="145.5" customHeight="1" thickBot="1">
      <c r="A774" s="185"/>
      <c r="B774" s="185"/>
      <c r="C774" s="185"/>
      <c r="D774" s="16">
        <v>2016</v>
      </c>
      <c r="E774" s="17">
        <v>370</v>
      </c>
      <c r="F774" s="17">
        <v>180</v>
      </c>
      <c r="G774" s="17">
        <v>50</v>
      </c>
      <c r="H774" s="13">
        <v>0</v>
      </c>
      <c r="I774" s="13">
        <v>0</v>
      </c>
      <c r="J774" s="13">
        <v>0</v>
      </c>
      <c r="K774" s="13">
        <v>320</v>
      </c>
      <c r="L774" s="13">
        <v>180</v>
      </c>
      <c r="M774" s="199" t="s">
        <v>894</v>
      </c>
    </row>
    <row r="775" spans="1:13" s="5" customFormat="1" ht="45" customHeight="1">
      <c r="A775" s="205" t="s">
        <v>32</v>
      </c>
      <c r="B775" s="205" t="s">
        <v>265</v>
      </c>
      <c r="C775" s="205" t="s">
        <v>35</v>
      </c>
      <c r="D775" s="14" t="s">
        <v>41</v>
      </c>
      <c r="E775" s="13">
        <f>E776+E777+E778+E779</f>
        <v>432659.9</v>
      </c>
      <c r="F775" s="13">
        <f t="shared" ref="F775:L775" si="268">F776+F777+F778+F779</f>
        <v>401345.5</v>
      </c>
      <c r="G775" s="13">
        <f t="shared" si="268"/>
        <v>32659.9</v>
      </c>
      <c r="H775" s="13">
        <f t="shared" si="268"/>
        <v>23951.7</v>
      </c>
      <c r="I775" s="13">
        <f t="shared" si="268"/>
        <v>0</v>
      </c>
      <c r="J775" s="13">
        <f t="shared" si="268"/>
        <v>0</v>
      </c>
      <c r="K775" s="13">
        <f t="shared" si="268"/>
        <v>400000</v>
      </c>
      <c r="L775" s="13">
        <f t="shared" si="268"/>
        <v>377393.8</v>
      </c>
      <c r="M775" s="7"/>
    </row>
    <row r="776" spans="1:13" s="5" customFormat="1" ht="306" customHeight="1">
      <c r="A776" s="207"/>
      <c r="B776" s="207"/>
      <c r="C776" s="207"/>
      <c r="D776" s="14">
        <v>2013</v>
      </c>
      <c r="E776" s="13">
        <v>93982.3</v>
      </c>
      <c r="F776" s="13">
        <v>93939.5</v>
      </c>
      <c r="G776" s="13">
        <v>8982.2999999999993</v>
      </c>
      <c r="H776" s="13">
        <v>8925.7000000000007</v>
      </c>
      <c r="I776" s="13">
        <v>0</v>
      </c>
      <c r="J776" s="13">
        <v>0</v>
      </c>
      <c r="K776" s="13">
        <v>85000</v>
      </c>
      <c r="L776" s="13">
        <v>85013.8</v>
      </c>
      <c r="M776" s="7" t="s">
        <v>418</v>
      </c>
    </row>
    <row r="777" spans="1:13" s="5" customFormat="1" ht="306" customHeight="1">
      <c r="A777" s="207"/>
      <c r="B777" s="207"/>
      <c r="C777" s="207"/>
      <c r="D777" s="14">
        <v>2014</v>
      </c>
      <c r="E777" s="13">
        <v>97287.6</v>
      </c>
      <c r="F777" s="13">
        <v>103259</v>
      </c>
      <c r="G777" s="13">
        <v>7287.6</v>
      </c>
      <c r="H777" s="13">
        <v>11679</v>
      </c>
      <c r="I777" s="13">
        <v>0</v>
      </c>
      <c r="J777" s="13">
        <v>0</v>
      </c>
      <c r="K777" s="13">
        <v>90000</v>
      </c>
      <c r="L777" s="13">
        <v>91580</v>
      </c>
      <c r="M777" s="8" t="s">
        <v>625</v>
      </c>
    </row>
    <row r="778" spans="1:13" s="5" customFormat="1" ht="46.5" customHeight="1">
      <c r="A778" s="207"/>
      <c r="B778" s="207"/>
      <c r="C778" s="207"/>
      <c r="D778" s="14">
        <v>2015</v>
      </c>
      <c r="E778" s="13">
        <v>117450</v>
      </c>
      <c r="F778" s="13">
        <v>119147</v>
      </c>
      <c r="G778" s="13">
        <v>7450</v>
      </c>
      <c r="H778" s="13">
        <v>3347</v>
      </c>
      <c r="I778" s="13">
        <v>0</v>
      </c>
      <c r="J778" s="13">
        <v>0</v>
      </c>
      <c r="K778" s="13">
        <v>110000</v>
      </c>
      <c r="L778" s="13">
        <v>115800</v>
      </c>
      <c r="M778" s="8" t="s">
        <v>799</v>
      </c>
    </row>
    <row r="779" spans="1:13" s="5" customFormat="1" ht="154.5" customHeight="1">
      <c r="A779" s="206"/>
      <c r="B779" s="206"/>
      <c r="C779" s="206"/>
      <c r="D779" s="14">
        <v>2016</v>
      </c>
      <c r="E779" s="13">
        <v>123940</v>
      </c>
      <c r="F779" s="13">
        <v>85000</v>
      </c>
      <c r="G779" s="13">
        <v>8940</v>
      </c>
      <c r="H779" s="13">
        <v>0</v>
      </c>
      <c r="I779" s="13">
        <v>0</v>
      </c>
      <c r="J779" s="13">
        <v>0</v>
      </c>
      <c r="K779" s="13">
        <v>115000</v>
      </c>
      <c r="L779" s="13">
        <v>85000</v>
      </c>
      <c r="M779" s="8" t="s">
        <v>895</v>
      </c>
    </row>
    <row r="780" spans="1:13" s="5" customFormat="1" ht="34.5" customHeight="1">
      <c r="A780" s="232"/>
      <c r="B780" s="208" t="s">
        <v>41</v>
      </c>
      <c r="C780" s="226"/>
      <c r="D780" s="14" t="s">
        <v>41</v>
      </c>
      <c r="E780" s="13">
        <f>E781+E782+E783+E784</f>
        <v>10574185.9</v>
      </c>
      <c r="F780" s="13">
        <f t="shared" ref="F780:L780" si="269">F781+F782+F783+F784</f>
        <v>10384805</v>
      </c>
      <c r="G780" s="13">
        <f t="shared" si="269"/>
        <v>4625756.8999999994</v>
      </c>
      <c r="H780" s="13">
        <f t="shared" si="269"/>
        <v>5611221.2000000002</v>
      </c>
      <c r="I780" s="13">
        <f t="shared" si="269"/>
        <v>0</v>
      </c>
      <c r="J780" s="13">
        <f t="shared" si="269"/>
        <v>0</v>
      </c>
      <c r="K780" s="13">
        <f t="shared" si="269"/>
        <v>5948429</v>
      </c>
      <c r="L780" s="13">
        <f t="shared" si="269"/>
        <v>4773583.8</v>
      </c>
      <c r="M780" s="7"/>
    </row>
    <row r="781" spans="1:13" s="5" customFormat="1" ht="30" customHeight="1">
      <c r="A781" s="233"/>
      <c r="B781" s="209"/>
      <c r="C781" s="227"/>
      <c r="D781" s="14">
        <v>2013</v>
      </c>
      <c r="E781" s="13">
        <v>9043853.3000000007</v>
      </c>
      <c r="F781" s="13">
        <f t="shared" ref="F781:L781" si="270">F766+F768+F776</f>
        <v>8990981.5</v>
      </c>
      <c r="G781" s="13">
        <f t="shared" si="270"/>
        <v>4601075.3</v>
      </c>
      <c r="H781" s="13">
        <f t="shared" si="270"/>
        <v>5595847.7000000002</v>
      </c>
      <c r="I781" s="13">
        <f t="shared" si="270"/>
        <v>0</v>
      </c>
      <c r="J781" s="13">
        <f t="shared" si="270"/>
        <v>0</v>
      </c>
      <c r="K781" s="13">
        <f t="shared" si="270"/>
        <v>4442778</v>
      </c>
      <c r="L781" s="13">
        <f t="shared" si="270"/>
        <v>3395133.8</v>
      </c>
      <c r="M781" s="7"/>
    </row>
    <row r="782" spans="1:13" s="5" customFormat="1" ht="43.5" customHeight="1">
      <c r="A782" s="233"/>
      <c r="B782" s="209"/>
      <c r="C782" s="227"/>
      <c r="D782" s="14">
        <v>2014</v>
      </c>
      <c r="E782" s="13">
        <f t="shared" ref="E782:L782" si="271">E769+E777</f>
        <v>457587.6</v>
      </c>
      <c r="F782" s="13">
        <f t="shared" si="271"/>
        <v>473762.5</v>
      </c>
      <c r="G782" s="13">
        <f t="shared" si="271"/>
        <v>7587.6</v>
      </c>
      <c r="H782" s="13">
        <f t="shared" si="271"/>
        <v>11682.5</v>
      </c>
      <c r="I782" s="13">
        <f t="shared" si="271"/>
        <v>0</v>
      </c>
      <c r="J782" s="13">
        <f t="shared" si="271"/>
        <v>0</v>
      </c>
      <c r="K782" s="13">
        <f t="shared" si="271"/>
        <v>450000</v>
      </c>
      <c r="L782" s="13">
        <f t="shared" si="271"/>
        <v>462080</v>
      </c>
      <c r="M782" s="7"/>
    </row>
    <row r="783" spans="1:13" s="5" customFormat="1" ht="43.5" customHeight="1">
      <c r="A783" s="233"/>
      <c r="B783" s="209"/>
      <c r="C783" s="227"/>
      <c r="D783" s="14">
        <v>2015</v>
      </c>
      <c r="E783" s="13">
        <f t="shared" ref="E783:L783" si="272">E770+E773+E778</f>
        <v>498135</v>
      </c>
      <c r="F783" s="13">
        <f t="shared" si="272"/>
        <v>574881</v>
      </c>
      <c r="G783" s="13">
        <f t="shared" si="272"/>
        <v>7804</v>
      </c>
      <c r="H783" s="13">
        <f t="shared" si="272"/>
        <v>3691</v>
      </c>
      <c r="I783" s="13">
        <f t="shared" si="272"/>
        <v>0</v>
      </c>
      <c r="J783" s="13">
        <f t="shared" si="272"/>
        <v>0</v>
      </c>
      <c r="K783" s="13">
        <f t="shared" si="272"/>
        <v>490331</v>
      </c>
      <c r="L783" s="13">
        <f t="shared" si="272"/>
        <v>571190</v>
      </c>
      <c r="M783" s="7"/>
    </row>
    <row r="784" spans="1:13" s="5" customFormat="1" ht="43.5" customHeight="1">
      <c r="A784" s="234"/>
      <c r="B784" s="210"/>
      <c r="C784" s="228"/>
      <c r="D784" s="14">
        <v>2016</v>
      </c>
      <c r="E784" s="204">
        <f>E771+E774+E779</f>
        <v>574610</v>
      </c>
      <c r="F784" s="13">
        <f t="shared" ref="F784:L784" si="273">F771+F774+F779</f>
        <v>345180</v>
      </c>
      <c r="G784" s="13">
        <f t="shared" si="273"/>
        <v>9290</v>
      </c>
      <c r="H784" s="13">
        <f t="shared" si="273"/>
        <v>0</v>
      </c>
      <c r="I784" s="13">
        <f t="shared" si="273"/>
        <v>0</v>
      </c>
      <c r="J784" s="13">
        <f t="shared" si="273"/>
        <v>0</v>
      </c>
      <c r="K784" s="13">
        <f t="shared" si="273"/>
        <v>565320</v>
      </c>
      <c r="L784" s="13">
        <f t="shared" si="273"/>
        <v>345180</v>
      </c>
      <c r="M784" s="139"/>
    </row>
    <row r="785" spans="1:13" s="5" customFormat="1">
      <c r="A785" s="241" t="s">
        <v>266</v>
      </c>
      <c r="B785" s="242"/>
      <c r="C785" s="242"/>
      <c r="D785" s="242"/>
      <c r="E785" s="242"/>
      <c r="F785" s="242"/>
      <c r="G785" s="242"/>
      <c r="H785" s="242"/>
      <c r="I785" s="242"/>
      <c r="J785" s="242"/>
      <c r="K785" s="242"/>
      <c r="L785" s="242"/>
      <c r="M785" s="243"/>
    </row>
    <row r="786" spans="1:13" s="5" customFormat="1" ht="75.75" customHeight="1">
      <c r="A786" s="205" t="s">
        <v>43</v>
      </c>
      <c r="B786" s="205" t="s">
        <v>267</v>
      </c>
      <c r="C786" s="205" t="s">
        <v>24</v>
      </c>
      <c r="D786" s="14" t="s">
        <v>41</v>
      </c>
      <c r="E786" s="13">
        <f>E787+E788</f>
        <v>250000</v>
      </c>
      <c r="F786" s="13">
        <f t="shared" ref="F786:L786" si="274">F787+F788</f>
        <v>173211</v>
      </c>
      <c r="G786" s="13">
        <f t="shared" si="274"/>
        <v>0</v>
      </c>
      <c r="H786" s="13">
        <f t="shared" si="274"/>
        <v>0</v>
      </c>
      <c r="I786" s="13">
        <f t="shared" si="274"/>
        <v>0</v>
      </c>
      <c r="J786" s="13">
        <f t="shared" si="274"/>
        <v>0</v>
      </c>
      <c r="K786" s="13">
        <f t="shared" si="274"/>
        <v>250000</v>
      </c>
      <c r="L786" s="13">
        <f t="shared" si="274"/>
        <v>173211</v>
      </c>
      <c r="M786" s="7"/>
    </row>
    <row r="787" spans="1:13" s="5" customFormat="1" ht="409.5" customHeight="1">
      <c r="A787" s="246"/>
      <c r="B787" s="246"/>
      <c r="C787" s="246"/>
      <c r="D787" s="14">
        <v>2013</v>
      </c>
      <c r="E787" s="13">
        <v>175000</v>
      </c>
      <c r="F787" s="56">
        <v>98211</v>
      </c>
      <c r="G787" s="13">
        <v>0</v>
      </c>
      <c r="H787" s="13">
        <v>0</v>
      </c>
      <c r="I787" s="13">
        <v>0</v>
      </c>
      <c r="J787" s="13">
        <v>0</v>
      </c>
      <c r="K787" s="13">
        <v>175000</v>
      </c>
      <c r="L787" s="13">
        <v>98211</v>
      </c>
      <c r="M787" s="7" t="s">
        <v>435</v>
      </c>
    </row>
    <row r="788" spans="1:13" s="5" customFormat="1" ht="194.25" customHeight="1">
      <c r="A788" s="247"/>
      <c r="B788" s="247"/>
      <c r="C788" s="247"/>
      <c r="D788" s="14">
        <v>2014</v>
      </c>
      <c r="E788" s="13">
        <v>75000</v>
      </c>
      <c r="F788" s="56">
        <v>75000</v>
      </c>
      <c r="G788" s="13">
        <v>0</v>
      </c>
      <c r="H788" s="13">
        <v>0</v>
      </c>
      <c r="I788" s="13">
        <v>0</v>
      </c>
      <c r="J788" s="13">
        <v>0</v>
      </c>
      <c r="K788" s="13">
        <v>75000</v>
      </c>
      <c r="L788" s="13">
        <v>75000</v>
      </c>
      <c r="M788" s="152" t="s">
        <v>623</v>
      </c>
    </row>
    <row r="789" spans="1:13" s="5" customFormat="1">
      <c r="A789" s="241" t="s">
        <v>268</v>
      </c>
      <c r="B789" s="242"/>
      <c r="C789" s="242"/>
      <c r="D789" s="242"/>
      <c r="E789" s="242"/>
      <c r="F789" s="242"/>
      <c r="G789" s="242"/>
      <c r="H789" s="242"/>
      <c r="I789" s="242"/>
      <c r="J789" s="242"/>
      <c r="K789" s="242"/>
      <c r="L789" s="242"/>
      <c r="M789" s="243"/>
    </row>
    <row r="790" spans="1:13" s="5" customFormat="1" ht="67.5" customHeight="1">
      <c r="A790" s="205" t="s">
        <v>43</v>
      </c>
      <c r="B790" s="205" t="s">
        <v>269</v>
      </c>
      <c r="C790" s="232"/>
      <c r="D790" s="14" t="s">
        <v>41</v>
      </c>
      <c r="E790" s="13">
        <f>E791+E792+E793+E794</f>
        <v>188167.2</v>
      </c>
      <c r="F790" s="13">
        <f t="shared" ref="F790:L790" si="275">F791+F792+F793+F794</f>
        <v>104684.90000000001</v>
      </c>
      <c r="G790" s="13">
        <f t="shared" si="275"/>
        <v>132444.69999999998</v>
      </c>
      <c r="H790" s="13">
        <f t="shared" si="275"/>
        <v>76529.42</v>
      </c>
      <c r="I790" s="13">
        <f t="shared" si="275"/>
        <v>55722.500000000007</v>
      </c>
      <c r="J790" s="13">
        <f t="shared" si="275"/>
        <v>28155.5</v>
      </c>
      <c r="K790" s="13">
        <f t="shared" si="275"/>
        <v>0</v>
      </c>
      <c r="L790" s="13">
        <f t="shared" si="275"/>
        <v>0</v>
      </c>
      <c r="M790" s="7"/>
    </row>
    <row r="791" spans="1:13" s="5" customFormat="1" ht="67.5" customHeight="1">
      <c r="A791" s="207"/>
      <c r="B791" s="207"/>
      <c r="C791" s="233"/>
      <c r="D791" s="14">
        <v>2013</v>
      </c>
      <c r="E791" s="13">
        <v>47041.8</v>
      </c>
      <c r="F791" s="15">
        <v>37120.9</v>
      </c>
      <c r="G791" s="13">
        <v>39481.199999999997</v>
      </c>
      <c r="H791" s="13">
        <v>30320.62</v>
      </c>
      <c r="I791" s="13">
        <v>7560.6</v>
      </c>
      <c r="J791" s="13">
        <v>6800.3</v>
      </c>
      <c r="K791" s="13">
        <v>0</v>
      </c>
      <c r="L791" s="13">
        <v>0</v>
      </c>
      <c r="M791" s="7"/>
    </row>
    <row r="792" spans="1:13" s="5" customFormat="1" ht="67.5" customHeight="1">
      <c r="A792" s="207"/>
      <c r="B792" s="207"/>
      <c r="C792" s="233"/>
      <c r="D792" s="14">
        <v>2014</v>
      </c>
      <c r="E792" s="13">
        <f>E797+E802+E807+E812+E817+E822+E827+E832+E837</f>
        <v>47041.8</v>
      </c>
      <c r="F792" s="13">
        <f t="shared" ref="F792:L792" si="276">F797+F802+F807+F812+F817+F822+F827+F832+F837</f>
        <v>37895.300000000003</v>
      </c>
      <c r="G792" s="13">
        <f t="shared" si="276"/>
        <v>31570</v>
      </c>
      <c r="H792" s="13">
        <f t="shared" si="276"/>
        <v>28943.3</v>
      </c>
      <c r="I792" s="13">
        <f t="shared" si="276"/>
        <v>15471.8</v>
      </c>
      <c r="J792" s="13">
        <f t="shared" si="276"/>
        <v>8952</v>
      </c>
      <c r="K792" s="13">
        <f t="shared" si="276"/>
        <v>0</v>
      </c>
      <c r="L792" s="13">
        <f t="shared" si="276"/>
        <v>0</v>
      </c>
      <c r="M792" s="7"/>
    </row>
    <row r="793" spans="1:13" s="5" customFormat="1" ht="67.5" customHeight="1">
      <c r="A793" s="207"/>
      <c r="B793" s="207"/>
      <c r="C793" s="233"/>
      <c r="D793" s="14">
        <v>2015</v>
      </c>
      <c r="E793" s="13">
        <f>E798+E803+E808+E813+E818+E823+E828+E833+E838</f>
        <v>47041.8</v>
      </c>
      <c r="F793" s="13">
        <f t="shared" ref="F793:L793" si="277">F798+F803+F808+F813+F818+F823+F828+F833+F838</f>
        <v>24256.2</v>
      </c>
      <c r="G793" s="13">
        <f t="shared" si="277"/>
        <v>35211.1</v>
      </c>
      <c r="H793" s="13">
        <f t="shared" si="277"/>
        <v>17265.5</v>
      </c>
      <c r="I793" s="13">
        <f t="shared" si="277"/>
        <v>11830.7</v>
      </c>
      <c r="J793" s="13">
        <f t="shared" si="277"/>
        <v>6990.7</v>
      </c>
      <c r="K793" s="13">
        <f t="shared" si="277"/>
        <v>0</v>
      </c>
      <c r="L793" s="13">
        <f t="shared" si="277"/>
        <v>0</v>
      </c>
      <c r="M793" s="30"/>
    </row>
    <row r="794" spans="1:13" s="5" customFormat="1" ht="67.5" customHeight="1">
      <c r="A794" s="206"/>
      <c r="B794" s="206"/>
      <c r="C794" s="234"/>
      <c r="D794" s="14">
        <v>2016</v>
      </c>
      <c r="E794" s="13">
        <f>E799+E804+E809+E814+E819+E824+E829+E834+E839</f>
        <v>47041.8</v>
      </c>
      <c r="F794" s="13">
        <f t="shared" ref="F794:L794" si="278">F799+F804+F809+F814+F819+F824+F829+F834+F839</f>
        <v>5412.5</v>
      </c>
      <c r="G794" s="13">
        <f t="shared" si="278"/>
        <v>26182.399999999998</v>
      </c>
      <c r="H794" s="13">
        <f t="shared" si="278"/>
        <v>0</v>
      </c>
      <c r="I794" s="13">
        <f t="shared" si="278"/>
        <v>20859.400000000001</v>
      </c>
      <c r="J794" s="13">
        <f t="shared" si="278"/>
        <v>5412.5</v>
      </c>
      <c r="K794" s="13">
        <f t="shared" si="278"/>
        <v>0</v>
      </c>
      <c r="L794" s="13">
        <f t="shared" si="278"/>
        <v>0</v>
      </c>
      <c r="M794" s="190"/>
    </row>
    <row r="795" spans="1:13" s="5" customFormat="1" ht="54.75" customHeight="1">
      <c r="A795" s="211" t="s">
        <v>69</v>
      </c>
      <c r="B795" s="205" t="s">
        <v>270</v>
      </c>
      <c r="C795" s="205" t="s">
        <v>52</v>
      </c>
      <c r="D795" s="14" t="s">
        <v>41</v>
      </c>
      <c r="E795" s="13">
        <f>E796+E797+E798+E799</f>
        <v>13440</v>
      </c>
      <c r="F795" s="13">
        <f t="shared" ref="F795:L795" si="279">F796+F797+F798+F799</f>
        <v>3580.7</v>
      </c>
      <c r="G795" s="13">
        <f t="shared" si="279"/>
        <v>4274</v>
      </c>
      <c r="H795" s="13">
        <f t="shared" si="279"/>
        <v>1673.6</v>
      </c>
      <c r="I795" s="13">
        <f t="shared" si="279"/>
        <v>9166</v>
      </c>
      <c r="J795" s="13">
        <f t="shared" si="279"/>
        <v>1907.1</v>
      </c>
      <c r="K795" s="13">
        <f t="shared" si="279"/>
        <v>0</v>
      </c>
      <c r="L795" s="13">
        <f t="shared" si="279"/>
        <v>0</v>
      </c>
      <c r="M795" s="110"/>
    </row>
    <row r="796" spans="1:13" s="5" customFormat="1" ht="146.25" customHeight="1">
      <c r="A796" s="212"/>
      <c r="B796" s="207"/>
      <c r="C796" s="207"/>
      <c r="D796" s="14">
        <v>2013</v>
      </c>
      <c r="E796" s="74">
        <v>3360</v>
      </c>
      <c r="F796" s="153">
        <v>1859.6</v>
      </c>
      <c r="G796" s="153">
        <v>3174</v>
      </c>
      <c r="H796" s="153">
        <v>1673.6</v>
      </c>
      <c r="I796" s="153">
        <v>186</v>
      </c>
      <c r="J796" s="153">
        <v>186</v>
      </c>
      <c r="K796" s="153">
        <v>0</v>
      </c>
      <c r="L796" s="153">
        <v>0</v>
      </c>
      <c r="M796" s="110" t="s">
        <v>390</v>
      </c>
    </row>
    <row r="797" spans="1:13" s="5" customFormat="1" ht="157.5" customHeight="1">
      <c r="A797" s="212"/>
      <c r="B797" s="207"/>
      <c r="C797" s="207"/>
      <c r="D797" s="14">
        <v>2014</v>
      </c>
      <c r="E797" s="13">
        <v>3360</v>
      </c>
      <c r="F797" s="132">
        <v>91.1</v>
      </c>
      <c r="G797" s="132">
        <v>0</v>
      </c>
      <c r="H797" s="132">
        <v>0</v>
      </c>
      <c r="I797" s="132">
        <v>3360</v>
      </c>
      <c r="J797" s="132">
        <v>91.1</v>
      </c>
      <c r="K797" s="132">
        <v>0</v>
      </c>
      <c r="L797" s="132">
        <v>0</v>
      </c>
      <c r="M797" s="8" t="s">
        <v>592</v>
      </c>
    </row>
    <row r="798" spans="1:13" s="5" customFormat="1" ht="245.25" customHeight="1">
      <c r="A798" s="212"/>
      <c r="B798" s="207"/>
      <c r="C798" s="207"/>
      <c r="D798" s="14">
        <v>2015</v>
      </c>
      <c r="E798" s="13">
        <v>3360</v>
      </c>
      <c r="F798" s="132">
        <v>165</v>
      </c>
      <c r="G798" s="132">
        <v>1100</v>
      </c>
      <c r="H798" s="132">
        <v>0</v>
      </c>
      <c r="I798" s="132">
        <v>2260</v>
      </c>
      <c r="J798" s="132">
        <v>165</v>
      </c>
      <c r="K798" s="132">
        <v>0</v>
      </c>
      <c r="L798" s="132">
        <v>0</v>
      </c>
      <c r="M798" s="133" t="s">
        <v>794</v>
      </c>
    </row>
    <row r="799" spans="1:13" s="5" customFormat="1" ht="187.5" customHeight="1">
      <c r="A799" s="213"/>
      <c r="B799" s="206"/>
      <c r="C799" s="206"/>
      <c r="D799" s="14">
        <v>2016</v>
      </c>
      <c r="E799" s="13">
        <v>3360</v>
      </c>
      <c r="F799" s="132">
        <v>1465</v>
      </c>
      <c r="G799" s="132">
        <v>0</v>
      </c>
      <c r="H799" s="132">
        <v>0</v>
      </c>
      <c r="I799" s="132">
        <v>3360</v>
      </c>
      <c r="J799" s="132">
        <v>1465</v>
      </c>
      <c r="K799" s="132">
        <v>0</v>
      </c>
      <c r="L799" s="132">
        <v>0</v>
      </c>
      <c r="M799" s="133" t="s">
        <v>874</v>
      </c>
    </row>
    <row r="800" spans="1:13" s="5" customFormat="1" ht="49.5" customHeight="1">
      <c r="A800" s="211" t="s">
        <v>71</v>
      </c>
      <c r="B800" s="205" t="s">
        <v>271</v>
      </c>
      <c r="C800" s="205" t="s">
        <v>24</v>
      </c>
      <c r="D800" s="14" t="s">
        <v>41</v>
      </c>
      <c r="E800" s="13">
        <f>E801+E802+E803+E804</f>
        <v>94000</v>
      </c>
      <c r="F800" s="13">
        <f t="shared" ref="F800:L800" si="280">F801+F802+F803+F804</f>
        <v>53154.3</v>
      </c>
      <c r="G800" s="13">
        <f t="shared" si="280"/>
        <v>77603.600000000006</v>
      </c>
      <c r="H800" s="13">
        <f t="shared" si="280"/>
        <v>40499.300000000003</v>
      </c>
      <c r="I800" s="13">
        <f t="shared" si="280"/>
        <v>16396.400000000001</v>
      </c>
      <c r="J800" s="13">
        <f t="shared" si="280"/>
        <v>12655</v>
      </c>
      <c r="K800" s="13">
        <f t="shared" si="280"/>
        <v>0</v>
      </c>
      <c r="L800" s="13">
        <f t="shared" si="280"/>
        <v>0</v>
      </c>
      <c r="M800" s="8"/>
    </row>
    <row r="801" spans="1:13" s="5" customFormat="1" ht="249.75" customHeight="1">
      <c r="A801" s="212"/>
      <c r="B801" s="207"/>
      <c r="C801" s="207"/>
      <c r="D801" s="14">
        <v>2013</v>
      </c>
      <c r="E801" s="13">
        <v>23500</v>
      </c>
      <c r="F801" s="13">
        <v>11415.9</v>
      </c>
      <c r="G801" s="13">
        <v>19613</v>
      </c>
      <c r="H801" s="13">
        <v>7536.5</v>
      </c>
      <c r="I801" s="13">
        <v>3887</v>
      </c>
      <c r="J801" s="13">
        <v>3879.4</v>
      </c>
      <c r="K801" s="13">
        <v>0</v>
      </c>
      <c r="L801" s="13">
        <v>0</v>
      </c>
      <c r="M801" s="11" t="s">
        <v>349</v>
      </c>
    </row>
    <row r="802" spans="1:13" s="5" customFormat="1" ht="168" customHeight="1">
      <c r="A802" s="212"/>
      <c r="B802" s="207"/>
      <c r="C802" s="207"/>
      <c r="D802" s="14">
        <v>2014</v>
      </c>
      <c r="E802" s="13">
        <v>23500</v>
      </c>
      <c r="F802" s="13">
        <v>34193.300000000003</v>
      </c>
      <c r="G802" s="13">
        <v>19613</v>
      </c>
      <c r="H802" s="13">
        <v>28943.3</v>
      </c>
      <c r="I802" s="13">
        <v>3887</v>
      </c>
      <c r="J802" s="13">
        <v>5250</v>
      </c>
      <c r="K802" s="13">
        <v>0</v>
      </c>
      <c r="L802" s="13">
        <v>0</v>
      </c>
      <c r="M802" s="8" t="s">
        <v>543</v>
      </c>
    </row>
    <row r="803" spans="1:13" s="5" customFormat="1" ht="34.5" customHeight="1">
      <c r="A803" s="212"/>
      <c r="B803" s="207"/>
      <c r="C803" s="207"/>
      <c r="D803" s="14">
        <v>2015</v>
      </c>
      <c r="E803" s="13">
        <v>23500</v>
      </c>
      <c r="F803" s="13">
        <v>5015</v>
      </c>
      <c r="G803" s="13">
        <v>18800</v>
      </c>
      <c r="H803" s="13">
        <v>4019.5</v>
      </c>
      <c r="I803" s="13">
        <v>4700</v>
      </c>
      <c r="J803" s="13">
        <v>995.5</v>
      </c>
      <c r="K803" s="13">
        <v>0</v>
      </c>
      <c r="L803" s="13">
        <v>0</v>
      </c>
      <c r="M803" s="8" t="s">
        <v>785</v>
      </c>
    </row>
    <row r="804" spans="1:13" s="5" customFormat="1" ht="153.75" customHeight="1">
      <c r="A804" s="213"/>
      <c r="B804" s="206"/>
      <c r="C804" s="206"/>
      <c r="D804" s="14">
        <v>2016</v>
      </c>
      <c r="E804" s="13">
        <v>23500</v>
      </c>
      <c r="F804" s="13">
        <v>2530.1</v>
      </c>
      <c r="G804" s="13">
        <v>19577.599999999999</v>
      </c>
      <c r="H804" s="13">
        <v>0</v>
      </c>
      <c r="I804" s="13">
        <v>3922.4</v>
      </c>
      <c r="J804" s="13">
        <v>2530.1</v>
      </c>
      <c r="K804" s="13">
        <v>0</v>
      </c>
      <c r="L804" s="13">
        <v>0</v>
      </c>
      <c r="M804" s="8" t="s">
        <v>860</v>
      </c>
    </row>
    <row r="805" spans="1:13" s="5" customFormat="1" ht="53.25" customHeight="1">
      <c r="A805" s="211" t="s">
        <v>82</v>
      </c>
      <c r="B805" s="205" t="s">
        <v>272</v>
      </c>
      <c r="C805" s="205" t="s">
        <v>21</v>
      </c>
      <c r="D805" s="14" t="s">
        <v>41</v>
      </c>
      <c r="E805" s="13">
        <f>E806+E807+E808+E809</f>
        <v>4000</v>
      </c>
      <c r="F805" s="13">
        <f t="shared" ref="F805:L805" si="281">F806+F807+F808+F809</f>
        <v>4258.5</v>
      </c>
      <c r="G805" s="13">
        <f t="shared" si="281"/>
        <v>500</v>
      </c>
      <c r="H805" s="13">
        <f t="shared" si="281"/>
        <v>3738.5</v>
      </c>
      <c r="I805" s="13">
        <f t="shared" si="281"/>
        <v>3500</v>
      </c>
      <c r="J805" s="13">
        <f t="shared" si="281"/>
        <v>520</v>
      </c>
      <c r="K805" s="13">
        <f t="shared" si="281"/>
        <v>0</v>
      </c>
      <c r="L805" s="13">
        <f t="shared" si="281"/>
        <v>0</v>
      </c>
      <c r="M805" s="154"/>
    </row>
    <row r="806" spans="1:13" s="5" customFormat="1" ht="65.25" customHeight="1">
      <c r="A806" s="212"/>
      <c r="B806" s="207"/>
      <c r="C806" s="207"/>
      <c r="D806" s="14">
        <v>2013</v>
      </c>
      <c r="E806" s="13">
        <v>1000</v>
      </c>
      <c r="F806" s="116">
        <v>1613.9</v>
      </c>
      <c r="G806" s="116">
        <v>500</v>
      </c>
      <c r="H806" s="116">
        <v>1452.5</v>
      </c>
      <c r="I806" s="116">
        <v>500</v>
      </c>
      <c r="J806" s="116">
        <v>161.4</v>
      </c>
      <c r="K806" s="116">
        <v>0</v>
      </c>
      <c r="L806" s="116">
        <v>0</v>
      </c>
      <c r="M806" s="154" t="s">
        <v>384</v>
      </c>
    </row>
    <row r="807" spans="1:13" s="5" customFormat="1" ht="108.75" customHeight="1">
      <c r="A807" s="212"/>
      <c r="B807" s="207"/>
      <c r="C807" s="207"/>
      <c r="D807" s="14">
        <v>2014</v>
      </c>
      <c r="E807" s="13">
        <v>1000</v>
      </c>
      <c r="F807" s="116">
        <v>60</v>
      </c>
      <c r="G807" s="116">
        <v>0</v>
      </c>
      <c r="H807" s="116">
        <v>0</v>
      </c>
      <c r="I807" s="116">
        <v>1000</v>
      </c>
      <c r="J807" s="116">
        <v>60</v>
      </c>
      <c r="K807" s="116">
        <v>0</v>
      </c>
      <c r="L807" s="116">
        <v>0</v>
      </c>
      <c r="M807" s="155" t="s">
        <v>548</v>
      </c>
    </row>
    <row r="808" spans="1:13" s="5" customFormat="1" ht="177.75" customHeight="1">
      <c r="A808" s="212"/>
      <c r="B808" s="207"/>
      <c r="C808" s="207"/>
      <c r="D808" s="14">
        <v>2015</v>
      </c>
      <c r="E808" s="13">
        <v>1000</v>
      </c>
      <c r="F808" s="116">
        <v>2584.6</v>
      </c>
      <c r="G808" s="116">
        <v>0</v>
      </c>
      <c r="H808" s="116">
        <v>2286</v>
      </c>
      <c r="I808" s="116">
        <v>1000</v>
      </c>
      <c r="J808" s="116">
        <v>298.60000000000002</v>
      </c>
      <c r="K808" s="116">
        <v>0</v>
      </c>
      <c r="L808" s="116">
        <v>0</v>
      </c>
      <c r="M808" s="156" t="s">
        <v>745</v>
      </c>
    </row>
    <row r="809" spans="1:13" s="5" customFormat="1" ht="87" customHeight="1">
      <c r="A809" s="213"/>
      <c r="B809" s="206"/>
      <c r="C809" s="206"/>
      <c r="D809" s="14">
        <v>2016</v>
      </c>
      <c r="E809" s="13">
        <v>1000</v>
      </c>
      <c r="F809" s="116">
        <v>0</v>
      </c>
      <c r="G809" s="116">
        <v>0</v>
      </c>
      <c r="H809" s="116">
        <v>0</v>
      </c>
      <c r="I809" s="116">
        <v>1000</v>
      </c>
      <c r="J809" s="116">
        <v>0</v>
      </c>
      <c r="K809" s="116">
        <v>0</v>
      </c>
      <c r="L809" s="116">
        <v>0</v>
      </c>
      <c r="M809" s="184" t="s">
        <v>836</v>
      </c>
    </row>
    <row r="810" spans="1:13" s="5" customFormat="1" ht="37.5" customHeight="1">
      <c r="A810" s="211" t="s">
        <v>84</v>
      </c>
      <c r="B810" s="205" t="s">
        <v>273</v>
      </c>
      <c r="C810" s="205" t="s">
        <v>55</v>
      </c>
      <c r="D810" s="14" t="s">
        <v>41</v>
      </c>
      <c r="E810" s="13">
        <f>E811+E812+E813+E814</f>
        <v>18827.2</v>
      </c>
      <c r="F810" s="13">
        <f t="shared" ref="F810:L810" si="282">F811+F812+F813+F814</f>
        <v>13154.4</v>
      </c>
      <c r="G810" s="13">
        <f t="shared" si="282"/>
        <v>8472.2999999999993</v>
      </c>
      <c r="H810" s="13">
        <f t="shared" si="282"/>
        <v>9225.9</v>
      </c>
      <c r="I810" s="13">
        <f t="shared" si="282"/>
        <v>10354.900000000001</v>
      </c>
      <c r="J810" s="13">
        <f t="shared" si="282"/>
        <v>3928.5</v>
      </c>
      <c r="K810" s="13">
        <f t="shared" si="282"/>
        <v>0</v>
      </c>
      <c r="L810" s="13">
        <f t="shared" si="282"/>
        <v>0</v>
      </c>
      <c r="M810" s="8"/>
    </row>
    <row r="811" spans="1:13" s="5" customFormat="1" ht="185.25" customHeight="1">
      <c r="A811" s="212"/>
      <c r="B811" s="207"/>
      <c r="C811" s="207"/>
      <c r="D811" s="14">
        <v>2013</v>
      </c>
      <c r="E811" s="13">
        <v>4706.8</v>
      </c>
      <c r="F811" s="13">
        <v>6843.2</v>
      </c>
      <c r="G811" s="13">
        <v>4236.2</v>
      </c>
      <c r="H811" s="13">
        <v>6158.9</v>
      </c>
      <c r="I811" s="13">
        <v>470.6</v>
      </c>
      <c r="J811" s="13">
        <v>684.3</v>
      </c>
      <c r="K811" s="13">
        <v>0</v>
      </c>
      <c r="L811" s="13">
        <v>0</v>
      </c>
      <c r="M811" s="8" t="s">
        <v>407</v>
      </c>
    </row>
    <row r="812" spans="1:13" s="5" customFormat="1" ht="185.25" customHeight="1">
      <c r="A812" s="212"/>
      <c r="B812" s="207"/>
      <c r="C812" s="207"/>
      <c r="D812" s="14">
        <v>2014</v>
      </c>
      <c r="E812" s="13">
        <v>4706.8</v>
      </c>
      <c r="F812" s="13">
        <v>2164.1</v>
      </c>
      <c r="G812" s="13">
        <v>0</v>
      </c>
      <c r="H812" s="13">
        <v>0</v>
      </c>
      <c r="I812" s="13">
        <v>4706.8</v>
      </c>
      <c r="J812" s="13">
        <v>2164.1</v>
      </c>
      <c r="K812" s="13">
        <v>0</v>
      </c>
      <c r="L812" s="13">
        <v>0</v>
      </c>
      <c r="M812" s="21" t="s">
        <v>605</v>
      </c>
    </row>
    <row r="813" spans="1:13" s="5" customFormat="1" ht="158.25" customHeight="1">
      <c r="A813" s="212"/>
      <c r="B813" s="207"/>
      <c r="C813" s="207"/>
      <c r="D813" s="14">
        <v>2015</v>
      </c>
      <c r="E813" s="13">
        <v>4706.8</v>
      </c>
      <c r="F813" s="13">
        <v>3496.9</v>
      </c>
      <c r="G813" s="13">
        <v>4236.1000000000004</v>
      </c>
      <c r="H813" s="13">
        <v>3067</v>
      </c>
      <c r="I813" s="13">
        <v>470.7</v>
      </c>
      <c r="J813" s="13">
        <v>429.9</v>
      </c>
      <c r="K813" s="13">
        <v>0</v>
      </c>
      <c r="L813" s="13">
        <v>0</v>
      </c>
      <c r="M813" s="157" t="s">
        <v>792</v>
      </c>
    </row>
    <row r="814" spans="1:13" s="5" customFormat="1" ht="140.25" customHeight="1">
      <c r="A814" s="213"/>
      <c r="B814" s="206"/>
      <c r="C814" s="206"/>
      <c r="D814" s="14">
        <v>2016</v>
      </c>
      <c r="E814" s="13">
        <v>4706.8</v>
      </c>
      <c r="F814" s="13">
        <v>650.20000000000005</v>
      </c>
      <c r="G814" s="13"/>
      <c r="H814" s="13"/>
      <c r="I814" s="13">
        <v>4706.8</v>
      </c>
      <c r="J814" s="13">
        <v>650.20000000000005</v>
      </c>
      <c r="K814" s="13"/>
      <c r="L814" s="13"/>
      <c r="M814" s="21" t="s">
        <v>845</v>
      </c>
    </row>
    <row r="815" spans="1:13" s="5" customFormat="1" ht="53.25" customHeight="1">
      <c r="A815" s="211" t="s">
        <v>195</v>
      </c>
      <c r="B815" s="205" t="s">
        <v>274</v>
      </c>
      <c r="C815" s="205" t="s">
        <v>54</v>
      </c>
      <c r="D815" s="14" t="s">
        <v>41</v>
      </c>
      <c r="E815" s="13">
        <f>E816+E817+E818+E819</f>
        <v>9200</v>
      </c>
      <c r="F815" s="13">
        <f t="shared" ref="F815:L815" si="283">F816+F817+F818+F819</f>
        <v>1353.7</v>
      </c>
      <c r="G815" s="13">
        <f t="shared" si="283"/>
        <v>5398.3</v>
      </c>
      <c r="H815" s="13">
        <f t="shared" si="283"/>
        <v>1218.3</v>
      </c>
      <c r="I815" s="13">
        <f t="shared" si="283"/>
        <v>3801.7</v>
      </c>
      <c r="J815" s="13">
        <f t="shared" si="283"/>
        <v>135.4</v>
      </c>
      <c r="K815" s="13">
        <f t="shared" si="283"/>
        <v>0</v>
      </c>
      <c r="L815" s="13">
        <f t="shared" si="283"/>
        <v>0</v>
      </c>
      <c r="M815" s="7"/>
    </row>
    <row r="816" spans="1:13" s="5" customFormat="1" ht="158.25" customHeight="1">
      <c r="A816" s="212"/>
      <c r="B816" s="207"/>
      <c r="C816" s="207"/>
      <c r="D816" s="14">
        <v>2013</v>
      </c>
      <c r="E816" s="13">
        <v>2300</v>
      </c>
      <c r="F816" s="13">
        <v>1353.7</v>
      </c>
      <c r="G816" s="13">
        <v>1218.3</v>
      </c>
      <c r="H816" s="13">
        <v>1218.3</v>
      </c>
      <c r="I816" s="13">
        <v>1081.7</v>
      </c>
      <c r="J816" s="13">
        <v>135.4</v>
      </c>
      <c r="K816" s="13">
        <v>0</v>
      </c>
      <c r="L816" s="13">
        <v>0</v>
      </c>
      <c r="M816" s="7" t="s">
        <v>366</v>
      </c>
    </row>
    <row r="817" spans="1:13" s="5" customFormat="1" ht="96" customHeight="1">
      <c r="A817" s="212"/>
      <c r="B817" s="207"/>
      <c r="C817" s="207"/>
      <c r="D817" s="14">
        <v>2014</v>
      </c>
      <c r="E817" s="13">
        <v>2300</v>
      </c>
      <c r="F817" s="13">
        <v>0</v>
      </c>
      <c r="G817" s="13">
        <v>2090</v>
      </c>
      <c r="H817" s="13">
        <v>0</v>
      </c>
      <c r="I817" s="13">
        <v>210</v>
      </c>
      <c r="J817" s="13">
        <v>0</v>
      </c>
      <c r="K817" s="13">
        <v>0</v>
      </c>
      <c r="L817" s="13">
        <v>0</v>
      </c>
      <c r="M817" s="7" t="s">
        <v>512</v>
      </c>
    </row>
    <row r="818" spans="1:13" s="5" customFormat="1" ht="97.5" customHeight="1">
      <c r="A818" s="212"/>
      <c r="B818" s="207"/>
      <c r="C818" s="207"/>
      <c r="D818" s="14">
        <v>2015</v>
      </c>
      <c r="E818" s="13">
        <v>2300</v>
      </c>
      <c r="F818" s="13">
        <v>0</v>
      </c>
      <c r="G818" s="13">
        <v>2090</v>
      </c>
      <c r="H818" s="13">
        <v>0</v>
      </c>
      <c r="I818" s="13">
        <v>210</v>
      </c>
      <c r="J818" s="13">
        <v>0</v>
      </c>
      <c r="K818" s="13">
        <v>0</v>
      </c>
      <c r="L818" s="13">
        <v>0</v>
      </c>
      <c r="M818" s="7" t="s">
        <v>512</v>
      </c>
    </row>
    <row r="819" spans="1:13" s="5" customFormat="1" ht="110.25" customHeight="1">
      <c r="A819" s="213"/>
      <c r="B819" s="206"/>
      <c r="C819" s="206"/>
      <c r="D819" s="14">
        <v>2016</v>
      </c>
      <c r="E819" s="13">
        <v>2300</v>
      </c>
      <c r="F819" s="13">
        <v>0</v>
      </c>
      <c r="G819" s="13">
        <v>0</v>
      </c>
      <c r="H819" s="13">
        <v>0</v>
      </c>
      <c r="I819" s="13">
        <v>2300</v>
      </c>
      <c r="J819" s="13">
        <v>0</v>
      </c>
      <c r="K819" s="13">
        <v>0</v>
      </c>
      <c r="L819" s="13">
        <v>0</v>
      </c>
      <c r="M819" s="7" t="s">
        <v>865</v>
      </c>
    </row>
    <row r="820" spans="1:13" s="5" customFormat="1" ht="41.25" customHeight="1">
      <c r="A820" s="211" t="s">
        <v>197</v>
      </c>
      <c r="B820" s="205" t="s">
        <v>275</v>
      </c>
      <c r="C820" s="205" t="s">
        <v>51</v>
      </c>
      <c r="D820" s="14" t="s">
        <v>41</v>
      </c>
      <c r="E820" s="13">
        <f>E821+E822+E823+E824</f>
        <v>21276</v>
      </c>
      <c r="F820" s="13">
        <f t="shared" ref="F820:L820" si="284">F821+F822+F823+F824</f>
        <v>12821.699999999999</v>
      </c>
      <c r="G820" s="13">
        <f t="shared" si="284"/>
        <v>15703.8</v>
      </c>
      <c r="H820" s="13">
        <f t="shared" si="284"/>
        <v>9778</v>
      </c>
      <c r="I820" s="13">
        <f t="shared" si="284"/>
        <v>5572.2</v>
      </c>
      <c r="J820" s="13">
        <f t="shared" si="284"/>
        <v>3043.7000000000003</v>
      </c>
      <c r="K820" s="13">
        <f t="shared" si="284"/>
        <v>0</v>
      </c>
      <c r="L820" s="13">
        <f t="shared" si="284"/>
        <v>0</v>
      </c>
      <c r="M820" s="7"/>
    </row>
    <row r="821" spans="1:13" s="5" customFormat="1" ht="156" customHeight="1">
      <c r="A821" s="212"/>
      <c r="B821" s="207"/>
      <c r="C821" s="207"/>
      <c r="D821" s="14">
        <v>2013</v>
      </c>
      <c r="E821" s="13">
        <v>5319</v>
      </c>
      <c r="F821" s="13">
        <v>6637</v>
      </c>
      <c r="G821" s="13">
        <v>4787</v>
      </c>
      <c r="H821" s="13">
        <v>5973</v>
      </c>
      <c r="I821" s="13">
        <v>532</v>
      </c>
      <c r="J821" s="13">
        <v>664</v>
      </c>
      <c r="K821" s="13">
        <v>0</v>
      </c>
      <c r="L821" s="13">
        <v>0</v>
      </c>
      <c r="M821" s="7" t="s">
        <v>316</v>
      </c>
    </row>
    <row r="822" spans="1:13" s="5" customFormat="1" ht="159" customHeight="1">
      <c r="A822" s="212"/>
      <c r="B822" s="207"/>
      <c r="C822" s="207"/>
      <c r="D822" s="14">
        <v>2014</v>
      </c>
      <c r="E822" s="13">
        <v>5319</v>
      </c>
      <c r="F822" s="13">
        <v>713.9</v>
      </c>
      <c r="G822" s="13">
        <v>4787</v>
      </c>
      <c r="H822" s="13">
        <v>0</v>
      </c>
      <c r="I822" s="13">
        <v>532</v>
      </c>
      <c r="J822" s="13">
        <v>713.9</v>
      </c>
      <c r="K822" s="13">
        <v>0</v>
      </c>
      <c r="L822" s="13">
        <v>0</v>
      </c>
      <c r="M822" s="107" t="s">
        <v>633</v>
      </c>
    </row>
    <row r="823" spans="1:13" s="5" customFormat="1" ht="111" customHeight="1">
      <c r="A823" s="212"/>
      <c r="B823" s="207"/>
      <c r="C823" s="207"/>
      <c r="D823" s="14">
        <v>2015</v>
      </c>
      <c r="E823" s="13">
        <v>5319</v>
      </c>
      <c r="F823" s="13">
        <v>5217.5</v>
      </c>
      <c r="G823" s="13">
        <v>3805</v>
      </c>
      <c r="H823" s="13">
        <v>3805</v>
      </c>
      <c r="I823" s="13">
        <v>1514</v>
      </c>
      <c r="J823" s="13">
        <v>1412.5</v>
      </c>
      <c r="K823" s="13">
        <v>0</v>
      </c>
      <c r="L823" s="13">
        <v>0</v>
      </c>
      <c r="M823" s="135" t="s">
        <v>769</v>
      </c>
    </row>
    <row r="824" spans="1:13" s="5" customFormat="1" ht="128.25" customHeight="1">
      <c r="A824" s="213"/>
      <c r="B824" s="206"/>
      <c r="C824" s="206"/>
      <c r="D824" s="14">
        <v>2016</v>
      </c>
      <c r="E824" s="13">
        <v>5319</v>
      </c>
      <c r="F824" s="13">
        <v>253.3</v>
      </c>
      <c r="G824" s="13">
        <v>2324.8000000000002</v>
      </c>
      <c r="H824" s="13">
        <v>0</v>
      </c>
      <c r="I824" s="13">
        <v>2994.2</v>
      </c>
      <c r="J824" s="13">
        <v>253.3</v>
      </c>
      <c r="K824" s="13">
        <v>0</v>
      </c>
      <c r="L824" s="13">
        <v>0</v>
      </c>
      <c r="M824" s="134" t="s">
        <v>871</v>
      </c>
    </row>
    <row r="825" spans="1:13" s="5" customFormat="1" ht="40.5" customHeight="1">
      <c r="A825" s="211" t="s">
        <v>86</v>
      </c>
      <c r="B825" s="205" t="s">
        <v>276</v>
      </c>
      <c r="C825" s="205" t="s">
        <v>17</v>
      </c>
      <c r="D825" s="14" t="s">
        <v>41</v>
      </c>
      <c r="E825" s="13">
        <f>E826+E827+E828+E829</f>
        <v>4000</v>
      </c>
      <c r="F825" s="13">
        <f t="shared" ref="F825:L825" si="285">F826+F827+F828+F829</f>
        <v>4426.8999999999996</v>
      </c>
      <c r="G825" s="13">
        <f t="shared" si="285"/>
        <v>2500</v>
      </c>
      <c r="H825" s="13">
        <f t="shared" si="285"/>
        <v>2591.12</v>
      </c>
      <c r="I825" s="13">
        <f t="shared" si="285"/>
        <v>1500</v>
      </c>
      <c r="J825" s="13">
        <f t="shared" si="285"/>
        <v>1835.8000000000002</v>
      </c>
      <c r="K825" s="13">
        <f t="shared" si="285"/>
        <v>0</v>
      </c>
      <c r="L825" s="13">
        <f t="shared" si="285"/>
        <v>0</v>
      </c>
      <c r="M825" s="8"/>
    </row>
    <row r="826" spans="1:13" s="5" customFormat="1" ht="76.5" customHeight="1">
      <c r="A826" s="212"/>
      <c r="B826" s="207"/>
      <c r="C826" s="207"/>
      <c r="D826" s="14">
        <v>2013</v>
      </c>
      <c r="E826" s="13">
        <v>1000</v>
      </c>
      <c r="F826" s="14">
        <v>1541.6</v>
      </c>
      <c r="G826" s="14">
        <v>800</v>
      </c>
      <c r="H826" s="14">
        <v>1155.1199999999999</v>
      </c>
      <c r="I826" s="14">
        <v>200</v>
      </c>
      <c r="J826" s="14">
        <v>386.5</v>
      </c>
      <c r="K826" s="14">
        <v>0</v>
      </c>
      <c r="L826" s="14">
        <v>0</v>
      </c>
      <c r="M826" s="8" t="s">
        <v>400</v>
      </c>
    </row>
    <row r="827" spans="1:13" s="5" customFormat="1" ht="200.25" customHeight="1">
      <c r="A827" s="212"/>
      <c r="B827" s="207"/>
      <c r="C827" s="207"/>
      <c r="D827" s="14">
        <v>2014</v>
      </c>
      <c r="E827" s="13">
        <v>1000</v>
      </c>
      <c r="F827" s="14">
        <v>672.9</v>
      </c>
      <c r="G827" s="14">
        <v>800</v>
      </c>
      <c r="H827" s="14">
        <v>0</v>
      </c>
      <c r="I827" s="14">
        <v>200</v>
      </c>
      <c r="J827" s="14">
        <v>672.9</v>
      </c>
      <c r="K827" s="14">
        <v>0</v>
      </c>
      <c r="L827" s="14">
        <v>0</v>
      </c>
      <c r="M827" s="8" t="s">
        <v>565</v>
      </c>
    </row>
    <row r="828" spans="1:13" s="5" customFormat="1" ht="63" customHeight="1">
      <c r="A828" s="212"/>
      <c r="B828" s="207"/>
      <c r="C828" s="207"/>
      <c r="D828" s="14">
        <v>2015</v>
      </c>
      <c r="E828" s="13">
        <v>1000</v>
      </c>
      <c r="F828" s="14">
        <v>2193.4</v>
      </c>
      <c r="G828" s="14">
        <v>900</v>
      </c>
      <c r="H828" s="14">
        <v>1436</v>
      </c>
      <c r="I828" s="14">
        <v>100</v>
      </c>
      <c r="J828" s="14">
        <v>757.4</v>
      </c>
      <c r="K828" s="14">
        <v>0</v>
      </c>
      <c r="L828" s="14">
        <v>0</v>
      </c>
      <c r="M828" s="8" t="s">
        <v>753</v>
      </c>
    </row>
    <row r="829" spans="1:13" s="5" customFormat="1" ht="177" customHeight="1">
      <c r="A829" s="213"/>
      <c r="B829" s="206"/>
      <c r="C829" s="206"/>
      <c r="D829" s="14">
        <v>2016</v>
      </c>
      <c r="E829" s="13">
        <v>1000</v>
      </c>
      <c r="F829" s="14">
        <v>19</v>
      </c>
      <c r="G829" s="14">
        <v>0</v>
      </c>
      <c r="H829" s="14">
        <v>0</v>
      </c>
      <c r="I829" s="14">
        <v>1000</v>
      </c>
      <c r="J829" s="14">
        <v>19</v>
      </c>
      <c r="K829" s="14">
        <v>0</v>
      </c>
      <c r="L829" s="14">
        <v>0</v>
      </c>
      <c r="M829" s="8" t="s">
        <v>851</v>
      </c>
    </row>
    <row r="830" spans="1:13" s="5" customFormat="1" ht="51.75" customHeight="1">
      <c r="A830" s="211" t="s">
        <v>88</v>
      </c>
      <c r="B830" s="205" t="s">
        <v>277</v>
      </c>
      <c r="C830" s="205" t="s">
        <v>53</v>
      </c>
      <c r="D830" s="14" t="s">
        <v>41</v>
      </c>
      <c r="E830" s="13">
        <f>E831+E832+E833+E834</f>
        <v>4400</v>
      </c>
      <c r="F830" s="13">
        <f t="shared" ref="F830:L830" si="286">F831+F832+F833+F834</f>
        <v>2200</v>
      </c>
      <c r="G830" s="13">
        <f t="shared" si="286"/>
        <v>872.7</v>
      </c>
      <c r="H830" s="13">
        <f t="shared" si="286"/>
        <v>872.7</v>
      </c>
      <c r="I830" s="13">
        <f t="shared" si="286"/>
        <v>3527.3</v>
      </c>
      <c r="J830" s="13">
        <f t="shared" si="286"/>
        <v>1327.3</v>
      </c>
      <c r="K830" s="13">
        <f t="shared" si="286"/>
        <v>0</v>
      </c>
      <c r="L830" s="13">
        <f t="shared" si="286"/>
        <v>0</v>
      </c>
      <c r="M830" s="7"/>
    </row>
    <row r="831" spans="1:13" s="5" customFormat="1" ht="132.75" customHeight="1">
      <c r="A831" s="212"/>
      <c r="B831" s="207"/>
      <c r="C831" s="207"/>
      <c r="D831" s="14">
        <v>2013</v>
      </c>
      <c r="E831" s="13">
        <v>1100</v>
      </c>
      <c r="F831" s="14">
        <v>1100</v>
      </c>
      <c r="G831" s="14">
        <v>872.7</v>
      </c>
      <c r="H831" s="14">
        <v>872.7</v>
      </c>
      <c r="I831" s="14">
        <v>227.3</v>
      </c>
      <c r="J831" s="14">
        <v>227.3</v>
      </c>
      <c r="K831" s="14">
        <v>0</v>
      </c>
      <c r="L831" s="14">
        <v>0</v>
      </c>
      <c r="M831" s="7" t="s">
        <v>414</v>
      </c>
    </row>
    <row r="832" spans="1:13" s="5" customFormat="1" ht="409.5" customHeight="1">
      <c r="A832" s="212"/>
      <c r="B832" s="207"/>
      <c r="C832" s="207"/>
      <c r="D832" s="14">
        <v>2014</v>
      </c>
      <c r="E832" s="13">
        <v>1100</v>
      </c>
      <c r="F832" s="14">
        <v>0</v>
      </c>
      <c r="G832" s="14">
        <v>0</v>
      </c>
      <c r="H832" s="14">
        <v>0</v>
      </c>
      <c r="I832" s="14">
        <v>1100</v>
      </c>
      <c r="J832" s="14">
        <v>0</v>
      </c>
      <c r="K832" s="14">
        <v>0</v>
      </c>
      <c r="L832" s="14">
        <v>0</v>
      </c>
      <c r="M832" s="7" t="s">
        <v>597</v>
      </c>
    </row>
    <row r="833" spans="1:13" s="5" customFormat="1" ht="409.5" customHeight="1" thickBot="1">
      <c r="A833" s="212"/>
      <c r="B833" s="207"/>
      <c r="C833" s="207"/>
      <c r="D833" s="14">
        <v>2015</v>
      </c>
      <c r="E833" s="13">
        <v>1100</v>
      </c>
      <c r="F833" s="14">
        <v>1100</v>
      </c>
      <c r="G833" s="14">
        <v>0</v>
      </c>
      <c r="H833" s="14">
        <v>0</v>
      </c>
      <c r="I833" s="14">
        <v>1100</v>
      </c>
      <c r="J833" s="14">
        <v>1100</v>
      </c>
      <c r="K833" s="14">
        <v>0</v>
      </c>
      <c r="L833" s="14">
        <v>0</v>
      </c>
      <c r="M833" s="158" t="s">
        <v>776</v>
      </c>
    </row>
    <row r="834" spans="1:13" s="5" customFormat="1" ht="84.75" customHeight="1">
      <c r="A834" s="213"/>
      <c r="B834" s="206"/>
      <c r="C834" s="206"/>
      <c r="D834" s="14">
        <v>2016</v>
      </c>
      <c r="E834" s="13">
        <v>1100</v>
      </c>
      <c r="F834" s="14">
        <v>0</v>
      </c>
      <c r="G834" s="14">
        <v>0</v>
      </c>
      <c r="H834" s="14">
        <v>0</v>
      </c>
      <c r="I834" s="14">
        <v>1100</v>
      </c>
      <c r="J834" s="14">
        <v>0</v>
      </c>
      <c r="K834" s="14">
        <v>0</v>
      </c>
      <c r="L834" s="14">
        <v>0</v>
      </c>
      <c r="M834" s="198" t="s">
        <v>891</v>
      </c>
    </row>
    <row r="835" spans="1:13" s="5" customFormat="1" ht="55.5" customHeight="1">
      <c r="A835" s="211" t="s">
        <v>97</v>
      </c>
      <c r="B835" s="205" t="s">
        <v>278</v>
      </c>
      <c r="C835" s="205" t="s">
        <v>279</v>
      </c>
      <c r="D835" s="14" t="s">
        <v>41</v>
      </c>
      <c r="E835" s="13">
        <f>E836+E837+E838+E839</f>
        <v>19024</v>
      </c>
      <c r="F835" s="13">
        <f t="shared" ref="F835:L835" si="287">F836+F837+F838+F839</f>
        <v>9734.6999999999989</v>
      </c>
      <c r="G835" s="13">
        <f t="shared" si="287"/>
        <v>17120</v>
      </c>
      <c r="H835" s="13">
        <f t="shared" si="287"/>
        <v>6932</v>
      </c>
      <c r="I835" s="13">
        <f t="shared" si="287"/>
        <v>1904</v>
      </c>
      <c r="J835" s="13">
        <f t="shared" si="287"/>
        <v>2802.7000000000003</v>
      </c>
      <c r="K835" s="13">
        <f t="shared" si="287"/>
        <v>0</v>
      </c>
      <c r="L835" s="13">
        <f t="shared" si="287"/>
        <v>0</v>
      </c>
      <c r="M835" s="7"/>
    </row>
    <row r="836" spans="1:13" s="5" customFormat="1" ht="93" customHeight="1">
      <c r="A836" s="212"/>
      <c r="B836" s="207"/>
      <c r="C836" s="207"/>
      <c r="D836" s="14">
        <v>2013</v>
      </c>
      <c r="E836" s="13">
        <v>4756</v>
      </c>
      <c r="F836" s="13">
        <v>4756</v>
      </c>
      <c r="G836" s="13">
        <v>4280</v>
      </c>
      <c r="H836" s="13">
        <v>4280</v>
      </c>
      <c r="I836" s="13">
        <v>476</v>
      </c>
      <c r="J836" s="13">
        <v>476</v>
      </c>
      <c r="K836" s="13">
        <v>0</v>
      </c>
      <c r="L836" s="13">
        <v>0</v>
      </c>
      <c r="M836" s="7" t="s">
        <v>528</v>
      </c>
    </row>
    <row r="837" spans="1:13" s="5" customFormat="1" ht="309.75" customHeight="1">
      <c r="A837" s="212"/>
      <c r="B837" s="207"/>
      <c r="C837" s="207"/>
      <c r="D837" s="14">
        <v>2014</v>
      </c>
      <c r="E837" s="13">
        <v>4756</v>
      </c>
      <c r="F837" s="13">
        <v>0</v>
      </c>
      <c r="G837" s="13">
        <v>4280</v>
      </c>
      <c r="H837" s="13">
        <v>0</v>
      </c>
      <c r="I837" s="13">
        <v>476</v>
      </c>
      <c r="J837" s="13">
        <v>0</v>
      </c>
      <c r="K837" s="13">
        <v>0</v>
      </c>
      <c r="L837" s="13">
        <v>0</v>
      </c>
      <c r="M837" s="7" t="s">
        <v>626</v>
      </c>
    </row>
    <row r="838" spans="1:13" s="5" customFormat="1" ht="120.75" customHeight="1">
      <c r="A838" s="212"/>
      <c r="B838" s="207"/>
      <c r="C838" s="207"/>
      <c r="D838" s="14">
        <v>2015</v>
      </c>
      <c r="E838" s="13">
        <v>4756</v>
      </c>
      <c r="F838" s="13">
        <v>4483.8</v>
      </c>
      <c r="G838" s="13">
        <v>4280</v>
      </c>
      <c r="H838" s="13">
        <v>2652</v>
      </c>
      <c r="I838" s="13">
        <v>476</v>
      </c>
      <c r="J838" s="13">
        <v>1831.8</v>
      </c>
      <c r="K838" s="13">
        <v>0</v>
      </c>
      <c r="L838" s="13">
        <v>0</v>
      </c>
      <c r="M838" s="7" t="s">
        <v>746</v>
      </c>
    </row>
    <row r="839" spans="1:13" s="5" customFormat="1" ht="53.25" customHeight="1">
      <c r="A839" s="213"/>
      <c r="B839" s="206"/>
      <c r="C839" s="206"/>
      <c r="D839" s="14">
        <v>2016</v>
      </c>
      <c r="E839" s="13">
        <v>4756</v>
      </c>
      <c r="F839" s="13">
        <v>494.9</v>
      </c>
      <c r="G839" s="13">
        <v>4280</v>
      </c>
      <c r="H839" s="13"/>
      <c r="I839" s="13">
        <v>476</v>
      </c>
      <c r="J839" s="13">
        <v>494.9</v>
      </c>
      <c r="K839" s="13">
        <v>0</v>
      </c>
      <c r="L839" s="13">
        <v>0</v>
      </c>
      <c r="M839" s="7" t="s">
        <v>886</v>
      </c>
    </row>
    <row r="840" spans="1:13" s="5" customFormat="1" ht="48.75" customHeight="1">
      <c r="A840" s="223"/>
      <c r="B840" s="232"/>
      <c r="C840" s="232"/>
      <c r="D840" s="14" t="s">
        <v>41</v>
      </c>
      <c r="E840" s="13">
        <f>E841+E842+E843+E844</f>
        <v>188167.2</v>
      </c>
      <c r="F840" s="13">
        <f t="shared" ref="F840:L840" si="288">F841+F842+F843+F844</f>
        <v>104684.90000000001</v>
      </c>
      <c r="G840" s="13">
        <f t="shared" si="288"/>
        <v>132444.69999999998</v>
      </c>
      <c r="H840" s="13">
        <f t="shared" si="288"/>
        <v>76529.42</v>
      </c>
      <c r="I840" s="13">
        <f t="shared" si="288"/>
        <v>55722.500000000007</v>
      </c>
      <c r="J840" s="13">
        <f t="shared" si="288"/>
        <v>28155.5</v>
      </c>
      <c r="K840" s="13">
        <f t="shared" si="288"/>
        <v>0</v>
      </c>
      <c r="L840" s="13">
        <f t="shared" si="288"/>
        <v>0</v>
      </c>
      <c r="M840" s="7"/>
    </row>
    <row r="841" spans="1:13" s="5" customFormat="1" ht="53.25" customHeight="1">
      <c r="A841" s="224"/>
      <c r="B841" s="233"/>
      <c r="C841" s="233"/>
      <c r="D841" s="14">
        <v>2013</v>
      </c>
      <c r="E841" s="13">
        <f>E791</f>
        <v>47041.8</v>
      </c>
      <c r="F841" s="13">
        <f t="shared" ref="F841:L841" si="289">F791</f>
        <v>37120.9</v>
      </c>
      <c r="G841" s="13">
        <f t="shared" si="289"/>
        <v>39481.199999999997</v>
      </c>
      <c r="H841" s="13">
        <f t="shared" si="289"/>
        <v>30320.62</v>
      </c>
      <c r="I841" s="13">
        <f t="shared" si="289"/>
        <v>7560.6</v>
      </c>
      <c r="J841" s="13">
        <f t="shared" si="289"/>
        <v>6800.3</v>
      </c>
      <c r="K841" s="13">
        <f t="shared" si="289"/>
        <v>0</v>
      </c>
      <c r="L841" s="13">
        <f t="shared" si="289"/>
        <v>0</v>
      </c>
      <c r="M841" s="7"/>
    </row>
    <row r="842" spans="1:13" s="5" customFormat="1" ht="52.5" customHeight="1">
      <c r="A842" s="224"/>
      <c r="B842" s="233"/>
      <c r="C842" s="233"/>
      <c r="D842" s="14">
        <v>2014</v>
      </c>
      <c r="E842" s="13">
        <f>E792</f>
        <v>47041.8</v>
      </c>
      <c r="F842" s="13">
        <f t="shared" ref="F842:L842" si="290">F792</f>
        <v>37895.300000000003</v>
      </c>
      <c r="G842" s="13">
        <f t="shared" si="290"/>
        <v>31570</v>
      </c>
      <c r="H842" s="13">
        <f t="shared" si="290"/>
        <v>28943.3</v>
      </c>
      <c r="I842" s="13">
        <f t="shared" si="290"/>
        <v>15471.8</v>
      </c>
      <c r="J842" s="13">
        <f t="shared" si="290"/>
        <v>8952</v>
      </c>
      <c r="K842" s="13">
        <f t="shared" si="290"/>
        <v>0</v>
      </c>
      <c r="L842" s="13">
        <f t="shared" si="290"/>
        <v>0</v>
      </c>
      <c r="M842" s="7"/>
    </row>
    <row r="843" spans="1:13" s="5" customFormat="1" ht="52.5" customHeight="1">
      <c r="A843" s="224"/>
      <c r="B843" s="233"/>
      <c r="C843" s="233"/>
      <c r="D843" s="14">
        <v>2015</v>
      </c>
      <c r="E843" s="13">
        <f>E793</f>
        <v>47041.8</v>
      </c>
      <c r="F843" s="13">
        <f t="shared" ref="F843:L843" si="291">F793</f>
        <v>24256.2</v>
      </c>
      <c r="G843" s="13">
        <f t="shared" si="291"/>
        <v>35211.1</v>
      </c>
      <c r="H843" s="13">
        <f t="shared" si="291"/>
        <v>17265.5</v>
      </c>
      <c r="I843" s="13">
        <f t="shared" si="291"/>
        <v>11830.7</v>
      </c>
      <c r="J843" s="13">
        <f t="shared" si="291"/>
        <v>6990.7</v>
      </c>
      <c r="K843" s="13">
        <f t="shared" si="291"/>
        <v>0</v>
      </c>
      <c r="L843" s="13">
        <f t="shared" si="291"/>
        <v>0</v>
      </c>
      <c r="M843" s="139"/>
    </row>
    <row r="844" spans="1:13" s="5" customFormat="1" ht="52.5" customHeight="1">
      <c r="A844" s="225"/>
      <c r="B844" s="234"/>
      <c r="C844" s="234"/>
      <c r="D844" s="14">
        <v>2016</v>
      </c>
      <c r="E844" s="13">
        <f>E794</f>
        <v>47041.8</v>
      </c>
      <c r="F844" s="13">
        <f t="shared" ref="F844:L844" si="292">F794</f>
        <v>5412.5</v>
      </c>
      <c r="G844" s="13">
        <f t="shared" si="292"/>
        <v>26182.399999999998</v>
      </c>
      <c r="H844" s="13">
        <f t="shared" si="292"/>
        <v>0</v>
      </c>
      <c r="I844" s="13">
        <f t="shared" si="292"/>
        <v>20859.400000000001</v>
      </c>
      <c r="J844" s="13">
        <f t="shared" si="292"/>
        <v>5412.5</v>
      </c>
      <c r="K844" s="13">
        <f t="shared" si="292"/>
        <v>0</v>
      </c>
      <c r="L844" s="13">
        <f t="shared" si="292"/>
        <v>0</v>
      </c>
      <c r="M844" s="7"/>
    </row>
    <row r="845" spans="1:13" s="5" customFormat="1">
      <c r="A845" s="238" t="s">
        <v>280</v>
      </c>
      <c r="B845" s="239"/>
      <c r="C845" s="239"/>
      <c r="D845" s="239"/>
      <c r="E845" s="239"/>
      <c r="F845" s="239"/>
      <c r="G845" s="239"/>
      <c r="H845" s="239"/>
      <c r="I845" s="239"/>
      <c r="J845" s="239"/>
      <c r="K845" s="239"/>
      <c r="L845" s="239"/>
      <c r="M845" s="240"/>
    </row>
    <row r="846" spans="1:13" s="5" customFormat="1" ht="48.75" customHeight="1">
      <c r="A846" s="205" t="s">
        <v>43</v>
      </c>
      <c r="B846" s="205" t="s">
        <v>281</v>
      </c>
      <c r="C846" s="205" t="s">
        <v>35</v>
      </c>
      <c r="D846" s="14" t="s">
        <v>41</v>
      </c>
      <c r="E846" s="13">
        <f>E847+E848+E849+E850</f>
        <v>450</v>
      </c>
      <c r="F846" s="13">
        <f t="shared" ref="F846:L846" si="293">F847+F848+F849+F850</f>
        <v>0</v>
      </c>
      <c r="G846" s="13">
        <f t="shared" si="293"/>
        <v>0</v>
      </c>
      <c r="H846" s="13">
        <f t="shared" si="293"/>
        <v>0</v>
      </c>
      <c r="I846" s="13">
        <f t="shared" si="293"/>
        <v>450</v>
      </c>
      <c r="J846" s="13">
        <f t="shared" si="293"/>
        <v>0</v>
      </c>
      <c r="K846" s="13">
        <f t="shared" si="293"/>
        <v>0</v>
      </c>
      <c r="L846" s="13">
        <f t="shared" si="293"/>
        <v>0</v>
      </c>
      <c r="M846" s="7"/>
    </row>
    <row r="847" spans="1:13" s="5" customFormat="1" ht="177.75" customHeight="1">
      <c r="A847" s="207"/>
      <c r="B847" s="207"/>
      <c r="C847" s="207"/>
      <c r="D847" s="14">
        <v>2013</v>
      </c>
      <c r="E847" s="13">
        <v>50</v>
      </c>
      <c r="F847" s="13">
        <v>0</v>
      </c>
      <c r="G847" s="13">
        <v>0</v>
      </c>
      <c r="H847" s="13">
        <v>0</v>
      </c>
      <c r="I847" s="13">
        <v>50</v>
      </c>
      <c r="J847" s="13">
        <v>0</v>
      </c>
      <c r="K847" s="13">
        <v>0</v>
      </c>
      <c r="L847" s="13">
        <v>0</v>
      </c>
      <c r="M847" s="7" t="s">
        <v>330</v>
      </c>
    </row>
    <row r="848" spans="1:13" s="5" customFormat="1" ht="46.5" customHeight="1">
      <c r="A848" s="207"/>
      <c r="B848" s="207"/>
      <c r="C848" s="207"/>
      <c r="D848" s="14">
        <v>2014</v>
      </c>
      <c r="E848" s="13">
        <v>150</v>
      </c>
      <c r="F848" s="13">
        <v>0</v>
      </c>
      <c r="G848" s="13">
        <v>0</v>
      </c>
      <c r="H848" s="13">
        <v>0</v>
      </c>
      <c r="I848" s="13">
        <v>150</v>
      </c>
      <c r="J848" s="13">
        <v>0</v>
      </c>
      <c r="K848" s="13">
        <v>0</v>
      </c>
      <c r="L848" s="13">
        <v>0</v>
      </c>
      <c r="M848" s="7" t="s">
        <v>599</v>
      </c>
    </row>
    <row r="849" spans="1:13" s="5" customFormat="1" ht="48.75" customHeight="1">
      <c r="A849" s="207"/>
      <c r="B849" s="207"/>
      <c r="C849" s="207"/>
      <c r="D849" s="14">
        <v>2015</v>
      </c>
      <c r="E849" s="13">
        <v>150</v>
      </c>
      <c r="F849" s="13"/>
      <c r="G849" s="13"/>
      <c r="H849" s="13"/>
      <c r="I849" s="13">
        <v>150</v>
      </c>
      <c r="J849" s="13"/>
      <c r="K849" s="13"/>
      <c r="L849" s="13"/>
      <c r="M849" s="7" t="s">
        <v>749</v>
      </c>
    </row>
    <row r="850" spans="1:13" s="5" customFormat="1" ht="48.75" customHeight="1">
      <c r="A850" s="206"/>
      <c r="B850" s="206"/>
      <c r="C850" s="206"/>
      <c r="D850" s="14">
        <v>2016</v>
      </c>
      <c r="E850" s="13">
        <v>100</v>
      </c>
      <c r="F850" s="13">
        <v>0</v>
      </c>
      <c r="G850" s="13">
        <v>0</v>
      </c>
      <c r="H850" s="13">
        <v>0</v>
      </c>
      <c r="I850" s="13">
        <v>100</v>
      </c>
      <c r="J850" s="13">
        <v>0</v>
      </c>
      <c r="K850" s="13">
        <v>0</v>
      </c>
      <c r="L850" s="13">
        <v>0</v>
      </c>
      <c r="M850" s="7" t="s">
        <v>883</v>
      </c>
    </row>
    <row r="851" spans="1:13" s="5" customFormat="1" ht="72.75" customHeight="1">
      <c r="A851" s="45">
        <v>2</v>
      </c>
      <c r="B851" s="45" t="s">
        <v>509</v>
      </c>
      <c r="C851" s="45" t="s">
        <v>35</v>
      </c>
      <c r="D851" s="14">
        <v>2014</v>
      </c>
      <c r="E851" s="13">
        <v>6000</v>
      </c>
      <c r="F851" s="13">
        <v>0</v>
      </c>
      <c r="G851" s="13">
        <v>6000</v>
      </c>
      <c r="H851" s="13">
        <v>0</v>
      </c>
      <c r="I851" s="13">
        <v>0</v>
      </c>
      <c r="J851" s="13">
        <v>0</v>
      </c>
      <c r="K851" s="13">
        <v>0</v>
      </c>
      <c r="L851" s="13">
        <v>0</v>
      </c>
      <c r="M851" s="7" t="s">
        <v>600</v>
      </c>
    </row>
    <row r="852" spans="1:13" s="5" customFormat="1" ht="72.75" customHeight="1">
      <c r="A852" s="205">
        <v>3</v>
      </c>
      <c r="B852" s="208" t="s">
        <v>287</v>
      </c>
      <c r="C852" s="208" t="s">
        <v>35</v>
      </c>
      <c r="D852" s="14" t="s">
        <v>41</v>
      </c>
      <c r="E852" s="13">
        <f>E853+E854</f>
        <v>3000</v>
      </c>
      <c r="F852" s="13">
        <f t="shared" ref="F852:L852" si="294">F853+F854</f>
        <v>0</v>
      </c>
      <c r="G852" s="13">
        <f t="shared" si="294"/>
        <v>0</v>
      </c>
      <c r="H852" s="13">
        <f t="shared" si="294"/>
        <v>0</v>
      </c>
      <c r="I852" s="13">
        <f t="shared" si="294"/>
        <v>3000</v>
      </c>
      <c r="J852" s="13">
        <f t="shared" si="294"/>
        <v>0</v>
      </c>
      <c r="K852" s="13">
        <f t="shared" si="294"/>
        <v>0</v>
      </c>
      <c r="L852" s="13">
        <f t="shared" si="294"/>
        <v>0</v>
      </c>
      <c r="M852" s="7"/>
    </row>
    <row r="853" spans="1:13" s="5" customFormat="1" ht="149.25" customHeight="1">
      <c r="A853" s="207"/>
      <c r="B853" s="209"/>
      <c r="C853" s="209"/>
      <c r="D853" s="14">
        <v>2013</v>
      </c>
      <c r="E853" s="13">
        <v>1000</v>
      </c>
      <c r="F853" s="13">
        <v>0</v>
      </c>
      <c r="G853" s="13">
        <v>0</v>
      </c>
      <c r="H853" s="13">
        <v>0</v>
      </c>
      <c r="I853" s="13">
        <v>1000</v>
      </c>
      <c r="J853" s="13">
        <v>0</v>
      </c>
      <c r="K853" s="13">
        <v>0</v>
      </c>
      <c r="L853" s="13">
        <v>0</v>
      </c>
      <c r="M853" s="7" t="s">
        <v>331</v>
      </c>
    </row>
    <row r="854" spans="1:13" s="5" customFormat="1" ht="82.5" customHeight="1">
      <c r="A854" s="206"/>
      <c r="B854" s="210"/>
      <c r="C854" s="210"/>
      <c r="D854" s="14">
        <v>2016</v>
      </c>
      <c r="E854" s="13">
        <v>2000</v>
      </c>
      <c r="F854" s="13">
        <v>0</v>
      </c>
      <c r="G854" s="13">
        <v>0</v>
      </c>
      <c r="H854" s="13">
        <v>0</v>
      </c>
      <c r="I854" s="13">
        <v>2000</v>
      </c>
      <c r="J854" s="13">
        <v>0</v>
      </c>
      <c r="K854" s="13">
        <v>0</v>
      </c>
      <c r="L854" s="13">
        <v>0</v>
      </c>
      <c r="M854" s="7" t="s">
        <v>884</v>
      </c>
    </row>
    <row r="855" spans="1:13" s="5" customFormat="1" ht="51.75" customHeight="1">
      <c r="A855" s="205">
        <v>4</v>
      </c>
      <c r="B855" s="205" t="s">
        <v>282</v>
      </c>
      <c r="C855" s="205" t="s">
        <v>35</v>
      </c>
      <c r="D855" s="14" t="s">
        <v>41</v>
      </c>
      <c r="E855" s="13">
        <f>E856+E857+E858+E859</f>
        <v>2000</v>
      </c>
      <c r="F855" s="13">
        <f t="shared" ref="F855:L855" si="295">F856+F857+F858+F859</f>
        <v>0</v>
      </c>
      <c r="G855" s="13">
        <f t="shared" si="295"/>
        <v>0</v>
      </c>
      <c r="H855" s="13">
        <f t="shared" si="295"/>
        <v>0</v>
      </c>
      <c r="I855" s="13">
        <f t="shared" si="295"/>
        <v>2000</v>
      </c>
      <c r="J855" s="13">
        <f t="shared" si="295"/>
        <v>0</v>
      </c>
      <c r="K855" s="13">
        <f t="shared" si="295"/>
        <v>0</v>
      </c>
      <c r="L855" s="13">
        <f t="shared" si="295"/>
        <v>0</v>
      </c>
      <c r="M855" s="7"/>
    </row>
    <row r="856" spans="1:13" s="5" customFormat="1" ht="84" customHeight="1">
      <c r="A856" s="207"/>
      <c r="B856" s="207"/>
      <c r="C856" s="207"/>
      <c r="D856" s="14">
        <v>2013</v>
      </c>
      <c r="E856" s="13">
        <v>500</v>
      </c>
      <c r="F856" s="13">
        <v>0</v>
      </c>
      <c r="G856" s="13">
        <v>0</v>
      </c>
      <c r="H856" s="13">
        <v>0</v>
      </c>
      <c r="I856" s="13">
        <v>500</v>
      </c>
      <c r="J856" s="13">
        <v>0</v>
      </c>
      <c r="K856" s="13">
        <v>0</v>
      </c>
      <c r="L856" s="13">
        <v>0</v>
      </c>
      <c r="M856" s="7" t="s">
        <v>330</v>
      </c>
    </row>
    <row r="857" spans="1:13" s="5" customFormat="1" ht="53.25" customHeight="1">
      <c r="A857" s="207"/>
      <c r="B857" s="207"/>
      <c r="C857" s="207"/>
      <c r="D857" s="14">
        <v>2014</v>
      </c>
      <c r="E857" s="13">
        <v>500</v>
      </c>
      <c r="F857" s="13">
        <v>0</v>
      </c>
      <c r="G857" s="13">
        <v>0</v>
      </c>
      <c r="H857" s="13">
        <v>0</v>
      </c>
      <c r="I857" s="13">
        <v>500</v>
      </c>
      <c r="J857" s="13">
        <v>0</v>
      </c>
      <c r="K857" s="13">
        <v>0</v>
      </c>
      <c r="L857" s="13">
        <v>0</v>
      </c>
      <c r="M857" s="7" t="s">
        <v>599</v>
      </c>
    </row>
    <row r="858" spans="1:13" s="5" customFormat="1" ht="56.25" customHeight="1">
      <c r="A858" s="207"/>
      <c r="B858" s="207"/>
      <c r="C858" s="207"/>
      <c r="D858" s="14">
        <v>2015</v>
      </c>
      <c r="E858" s="13">
        <v>500</v>
      </c>
      <c r="F858" s="13"/>
      <c r="G858" s="13"/>
      <c r="H858" s="13"/>
      <c r="I858" s="13">
        <v>500</v>
      </c>
      <c r="J858" s="13"/>
      <c r="K858" s="13"/>
      <c r="L858" s="13"/>
      <c r="M858" s="7" t="s">
        <v>749</v>
      </c>
    </row>
    <row r="859" spans="1:13" s="5" customFormat="1" ht="56.25" customHeight="1">
      <c r="A859" s="206"/>
      <c r="B859" s="206"/>
      <c r="C859" s="206"/>
      <c r="D859" s="14">
        <v>2016</v>
      </c>
      <c r="E859" s="13">
        <v>500</v>
      </c>
      <c r="F859" s="13">
        <v>0</v>
      </c>
      <c r="G859" s="13">
        <v>0</v>
      </c>
      <c r="H859" s="13">
        <v>0</v>
      </c>
      <c r="I859" s="13">
        <v>500</v>
      </c>
      <c r="J859" s="13">
        <v>0</v>
      </c>
      <c r="K859" s="13">
        <v>0</v>
      </c>
      <c r="L859" s="13">
        <v>0</v>
      </c>
      <c r="M859" s="7" t="s">
        <v>885</v>
      </c>
    </row>
    <row r="860" spans="1:13" s="5" customFormat="1" ht="105" customHeight="1">
      <c r="A860" s="45">
        <v>5</v>
      </c>
      <c r="B860" s="45" t="s">
        <v>510</v>
      </c>
      <c r="C860" s="45" t="s">
        <v>35</v>
      </c>
      <c r="D860" s="14">
        <v>2014</v>
      </c>
      <c r="E860" s="13">
        <v>2800</v>
      </c>
      <c r="F860" s="13">
        <v>0</v>
      </c>
      <c r="G860" s="13">
        <v>0</v>
      </c>
      <c r="H860" s="13">
        <v>0</v>
      </c>
      <c r="I860" s="13">
        <v>2800</v>
      </c>
      <c r="J860" s="13">
        <v>0</v>
      </c>
      <c r="K860" s="13">
        <v>0</v>
      </c>
      <c r="L860" s="13">
        <v>0</v>
      </c>
      <c r="M860" s="7" t="s">
        <v>599</v>
      </c>
    </row>
    <row r="861" spans="1:13" s="5" customFormat="1" ht="78" customHeight="1">
      <c r="A861" s="205">
        <v>6</v>
      </c>
      <c r="B861" s="205" t="s">
        <v>283</v>
      </c>
      <c r="C861" s="205" t="s">
        <v>35</v>
      </c>
      <c r="D861" s="14" t="s">
        <v>41</v>
      </c>
      <c r="E861" s="13">
        <f>E862+E863+E864+E865</f>
        <v>3048.3</v>
      </c>
      <c r="F861" s="13">
        <f t="shared" ref="F861:L861" si="296">F862+F863+F864+F865</f>
        <v>596.70000000000005</v>
      </c>
      <c r="G861" s="13">
        <f t="shared" si="296"/>
        <v>0</v>
      </c>
      <c r="H861" s="13">
        <f t="shared" si="296"/>
        <v>0</v>
      </c>
      <c r="I861" s="13">
        <f t="shared" si="296"/>
        <v>3048.3</v>
      </c>
      <c r="J861" s="13">
        <f t="shared" si="296"/>
        <v>596.70000000000005</v>
      </c>
      <c r="K861" s="13">
        <f t="shared" si="296"/>
        <v>0</v>
      </c>
      <c r="L861" s="13">
        <f t="shared" si="296"/>
        <v>0</v>
      </c>
      <c r="M861" s="7"/>
    </row>
    <row r="862" spans="1:13" s="5" customFormat="1" ht="366" customHeight="1">
      <c r="A862" s="207"/>
      <c r="B862" s="207"/>
      <c r="C862" s="207"/>
      <c r="D862" s="14">
        <v>2013</v>
      </c>
      <c r="E862" s="13">
        <v>805.8</v>
      </c>
      <c r="F862" s="13">
        <v>357.7</v>
      </c>
      <c r="G862" s="13">
        <v>0</v>
      </c>
      <c r="H862" s="13">
        <v>0</v>
      </c>
      <c r="I862" s="13">
        <v>805.8</v>
      </c>
      <c r="J862" s="13">
        <v>357.7</v>
      </c>
      <c r="K862" s="13">
        <v>0</v>
      </c>
      <c r="L862" s="13">
        <v>0</v>
      </c>
      <c r="M862" s="7" t="s">
        <v>332</v>
      </c>
    </row>
    <row r="863" spans="1:13" s="5" customFormat="1" ht="54" customHeight="1">
      <c r="A863" s="207"/>
      <c r="B863" s="207"/>
      <c r="C863" s="207"/>
      <c r="D863" s="14">
        <v>2014</v>
      </c>
      <c r="E863" s="13">
        <v>757.5</v>
      </c>
      <c r="F863" s="13">
        <v>99</v>
      </c>
      <c r="G863" s="13">
        <v>0</v>
      </c>
      <c r="H863" s="13">
        <v>0</v>
      </c>
      <c r="I863" s="13">
        <v>757.5</v>
      </c>
      <c r="J863" s="13">
        <v>99</v>
      </c>
      <c r="K863" s="13">
        <v>0</v>
      </c>
      <c r="L863" s="13">
        <v>0</v>
      </c>
      <c r="M863" s="7" t="s">
        <v>515</v>
      </c>
    </row>
    <row r="864" spans="1:13" s="5" customFormat="1" ht="47.25" customHeight="1">
      <c r="A864" s="207"/>
      <c r="B864" s="207"/>
      <c r="C864" s="207"/>
      <c r="D864" s="14">
        <v>2015</v>
      </c>
      <c r="E864" s="13">
        <v>767.5</v>
      </c>
      <c r="F864" s="13">
        <v>60</v>
      </c>
      <c r="G864" s="13"/>
      <c r="H864" s="13"/>
      <c r="I864" s="13">
        <v>767.5</v>
      </c>
      <c r="J864" s="13">
        <v>60</v>
      </c>
      <c r="K864" s="13"/>
      <c r="L864" s="13"/>
      <c r="M864" s="7" t="s">
        <v>750</v>
      </c>
    </row>
    <row r="865" spans="1:13" s="5" customFormat="1" ht="73.5" customHeight="1">
      <c r="A865" s="206"/>
      <c r="B865" s="206"/>
      <c r="C865" s="206"/>
      <c r="D865" s="14">
        <v>2016</v>
      </c>
      <c r="E865" s="13">
        <v>717.5</v>
      </c>
      <c r="F865" s="13">
        <v>80</v>
      </c>
      <c r="G865" s="13">
        <v>0</v>
      </c>
      <c r="H865" s="13">
        <v>0</v>
      </c>
      <c r="I865" s="13">
        <v>717.5</v>
      </c>
      <c r="J865" s="13">
        <v>80</v>
      </c>
      <c r="K865" s="13">
        <v>0</v>
      </c>
      <c r="L865" s="13">
        <v>0</v>
      </c>
      <c r="M865" s="7" t="s">
        <v>882</v>
      </c>
    </row>
    <row r="866" spans="1:13" s="5" customFormat="1" ht="34.5" customHeight="1">
      <c r="A866" s="232"/>
      <c r="B866" s="208" t="s">
        <v>41</v>
      </c>
      <c r="C866" s="226"/>
      <c r="D866" s="14" t="s">
        <v>41</v>
      </c>
      <c r="E866" s="13">
        <f>E867+E868+E869+E870</f>
        <v>17298.3</v>
      </c>
      <c r="F866" s="13">
        <f t="shared" ref="F866:L866" si="297">F867+F868+F869+F870</f>
        <v>596.70000000000005</v>
      </c>
      <c r="G866" s="13">
        <f t="shared" si="297"/>
        <v>6000</v>
      </c>
      <c r="H866" s="13">
        <f t="shared" si="297"/>
        <v>0</v>
      </c>
      <c r="I866" s="13">
        <f t="shared" si="297"/>
        <v>11298.3</v>
      </c>
      <c r="J866" s="13">
        <f t="shared" si="297"/>
        <v>596.70000000000005</v>
      </c>
      <c r="K866" s="13">
        <f t="shared" si="297"/>
        <v>0</v>
      </c>
      <c r="L866" s="13">
        <f t="shared" si="297"/>
        <v>0</v>
      </c>
      <c r="M866" s="7"/>
    </row>
    <row r="867" spans="1:13" s="5" customFormat="1" ht="40.5" customHeight="1">
      <c r="A867" s="233"/>
      <c r="B867" s="209"/>
      <c r="C867" s="227"/>
      <c r="D867" s="14">
        <v>2013</v>
      </c>
      <c r="E867" s="13">
        <f>E847+E853+E856+E862</f>
        <v>2355.8000000000002</v>
      </c>
      <c r="F867" s="13">
        <f t="shared" ref="F867:L867" si="298">F847+F853+F856+F862</f>
        <v>357.7</v>
      </c>
      <c r="G867" s="13">
        <f t="shared" si="298"/>
        <v>0</v>
      </c>
      <c r="H867" s="13">
        <f t="shared" si="298"/>
        <v>0</v>
      </c>
      <c r="I867" s="13">
        <f t="shared" si="298"/>
        <v>2355.8000000000002</v>
      </c>
      <c r="J867" s="13">
        <f t="shared" si="298"/>
        <v>357.7</v>
      </c>
      <c r="K867" s="13">
        <f t="shared" si="298"/>
        <v>0</v>
      </c>
      <c r="L867" s="13">
        <f t="shared" si="298"/>
        <v>0</v>
      </c>
      <c r="M867" s="7"/>
    </row>
    <row r="868" spans="1:13" s="5" customFormat="1" ht="45.75" customHeight="1">
      <c r="A868" s="233"/>
      <c r="B868" s="209"/>
      <c r="C868" s="227"/>
      <c r="D868" s="14">
        <v>2014</v>
      </c>
      <c r="E868" s="13">
        <f>E848+E851+E857+E860+E863</f>
        <v>10207.5</v>
      </c>
      <c r="F868" s="13">
        <f t="shared" ref="F868:L868" si="299">F848+F851+F857+F860+F863</f>
        <v>99</v>
      </c>
      <c r="G868" s="13">
        <f t="shared" si="299"/>
        <v>6000</v>
      </c>
      <c r="H868" s="13">
        <f t="shared" si="299"/>
        <v>0</v>
      </c>
      <c r="I868" s="13">
        <f t="shared" si="299"/>
        <v>4207.5</v>
      </c>
      <c r="J868" s="13">
        <f t="shared" si="299"/>
        <v>99</v>
      </c>
      <c r="K868" s="13">
        <f t="shared" si="299"/>
        <v>0</v>
      </c>
      <c r="L868" s="13">
        <f t="shared" si="299"/>
        <v>0</v>
      </c>
      <c r="M868" s="7"/>
    </row>
    <row r="869" spans="1:13" s="5" customFormat="1" ht="45.75" customHeight="1">
      <c r="A869" s="233"/>
      <c r="B869" s="209"/>
      <c r="C869" s="227"/>
      <c r="D869" s="14">
        <v>2015</v>
      </c>
      <c r="E869" s="13">
        <f>E864+E858+E849</f>
        <v>1417.5</v>
      </c>
      <c r="F869" s="13">
        <f t="shared" ref="F869:L869" si="300">F864+F858+F849</f>
        <v>60</v>
      </c>
      <c r="G869" s="13">
        <f t="shared" si="300"/>
        <v>0</v>
      </c>
      <c r="H869" s="13">
        <f t="shared" si="300"/>
        <v>0</v>
      </c>
      <c r="I869" s="13">
        <f t="shared" si="300"/>
        <v>1417.5</v>
      </c>
      <c r="J869" s="13">
        <f t="shared" si="300"/>
        <v>60</v>
      </c>
      <c r="K869" s="13">
        <f t="shared" si="300"/>
        <v>0</v>
      </c>
      <c r="L869" s="13">
        <f t="shared" si="300"/>
        <v>0</v>
      </c>
      <c r="M869" s="7"/>
    </row>
    <row r="870" spans="1:13" s="5" customFormat="1" ht="45.75" customHeight="1">
      <c r="A870" s="234"/>
      <c r="B870" s="210"/>
      <c r="C870" s="228"/>
      <c r="D870" s="14">
        <v>2016</v>
      </c>
      <c r="E870" s="13">
        <f>E850+E854+E859+E865</f>
        <v>3317.5</v>
      </c>
      <c r="F870" s="13">
        <f t="shared" ref="F870:L870" si="301">F850+F854+F859+F865</f>
        <v>80</v>
      </c>
      <c r="G870" s="13">
        <f t="shared" si="301"/>
        <v>0</v>
      </c>
      <c r="H870" s="13">
        <f t="shared" si="301"/>
        <v>0</v>
      </c>
      <c r="I870" s="13">
        <f t="shared" si="301"/>
        <v>3317.5</v>
      </c>
      <c r="J870" s="13">
        <f t="shared" si="301"/>
        <v>80</v>
      </c>
      <c r="K870" s="13">
        <f t="shared" si="301"/>
        <v>0</v>
      </c>
      <c r="L870" s="13">
        <f t="shared" si="301"/>
        <v>0</v>
      </c>
      <c r="M870" s="7"/>
    </row>
    <row r="871" spans="1:13" s="5" customFormat="1">
      <c r="A871" s="241" t="s">
        <v>284</v>
      </c>
      <c r="B871" s="242"/>
      <c r="C871" s="242"/>
      <c r="D871" s="242"/>
      <c r="E871" s="242"/>
      <c r="F871" s="242"/>
      <c r="G871" s="242"/>
      <c r="H871" s="242"/>
      <c r="I871" s="242"/>
      <c r="J871" s="242"/>
      <c r="K871" s="242"/>
      <c r="L871" s="242"/>
      <c r="M871" s="243"/>
    </row>
    <row r="872" spans="1:13" s="5" customFormat="1" ht="46.5" customHeight="1">
      <c r="A872" s="12" t="s">
        <v>43</v>
      </c>
      <c r="B872" s="205" t="s">
        <v>285</v>
      </c>
      <c r="C872" s="205" t="s">
        <v>35</v>
      </c>
      <c r="D872" s="14" t="s">
        <v>41</v>
      </c>
      <c r="E872" s="13">
        <f>E873+E874+E875+E876</f>
        <v>2262.5</v>
      </c>
      <c r="F872" s="13">
        <f t="shared" ref="F872:L872" si="302">F873+F874+F875+F876</f>
        <v>3286.1</v>
      </c>
      <c r="G872" s="13">
        <f t="shared" si="302"/>
        <v>0</v>
      </c>
      <c r="H872" s="13">
        <f t="shared" si="302"/>
        <v>360.40000000000003</v>
      </c>
      <c r="I872" s="13">
        <f t="shared" si="302"/>
        <v>1569.8000000000002</v>
      </c>
      <c r="J872" s="13">
        <f t="shared" si="302"/>
        <v>1763.9999999999998</v>
      </c>
      <c r="K872" s="13">
        <f t="shared" si="302"/>
        <v>692.69999999999993</v>
      </c>
      <c r="L872" s="13">
        <f t="shared" si="302"/>
        <v>1161.6999999999998</v>
      </c>
      <c r="M872" s="7"/>
    </row>
    <row r="873" spans="1:13" s="5" customFormat="1" ht="149.25" customHeight="1">
      <c r="A873" s="62"/>
      <c r="B873" s="207"/>
      <c r="C873" s="207"/>
      <c r="D873" s="14">
        <v>2013</v>
      </c>
      <c r="E873" s="13">
        <v>500</v>
      </c>
      <c r="F873" s="13">
        <v>777.6</v>
      </c>
      <c r="G873" s="13">
        <v>0</v>
      </c>
      <c r="H873" s="13">
        <v>0</v>
      </c>
      <c r="I873" s="13">
        <v>350</v>
      </c>
      <c r="J873" s="13">
        <v>418.4</v>
      </c>
      <c r="K873" s="13">
        <v>150</v>
      </c>
      <c r="L873" s="13">
        <v>359.2</v>
      </c>
      <c r="M873" s="7" t="s">
        <v>395</v>
      </c>
    </row>
    <row r="874" spans="1:13" s="5" customFormat="1" ht="105" customHeight="1">
      <c r="A874" s="62"/>
      <c r="B874" s="207"/>
      <c r="C874" s="207"/>
      <c r="D874" s="14">
        <v>2014</v>
      </c>
      <c r="E874" s="13">
        <v>587.5</v>
      </c>
      <c r="F874" s="13">
        <v>1132.3</v>
      </c>
      <c r="G874" s="13">
        <v>0</v>
      </c>
      <c r="H874" s="13">
        <v>179.5</v>
      </c>
      <c r="I874" s="13">
        <v>406.6</v>
      </c>
      <c r="J874" s="13">
        <v>575.9</v>
      </c>
      <c r="K874" s="13">
        <v>180.9</v>
      </c>
      <c r="L874" s="13">
        <v>376.9</v>
      </c>
      <c r="M874" s="7" t="s">
        <v>601</v>
      </c>
    </row>
    <row r="875" spans="1:13" s="5" customFormat="1" ht="81.75" customHeight="1">
      <c r="A875" s="62"/>
      <c r="B875" s="207"/>
      <c r="C875" s="207"/>
      <c r="D875" s="14">
        <v>2015</v>
      </c>
      <c r="E875" s="13">
        <v>587.5</v>
      </c>
      <c r="F875" s="13">
        <v>1137.8</v>
      </c>
      <c r="G875" s="13"/>
      <c r="H875" s="13">
        <v>141.80000000000001</v>
      </c>
      <c r="I875" s="13">
        <v>406.6</v>
      </c>
      <c r="J875" s="13">
        <v>570.4</v>
      </c>
      <c r="K875" s="13">
        <v>180.9</v>
      </c>
      <c r="L875" s="13">
        <v>425.6</v>
      </c>
      <c r="M875" s="159" t="s">
        <v>758</v>
      </c>
    </row>
    <row r="876" spans="1:13" s="5" customFormat="1" ht="56.25" customHeight="1">
      <c r="A876" s="61"/>
      <c r="B876" s="206"/>
      <c r="C876" s="206"/>
      <c r="D876" s="14">
        <v>2016</v>
      </c>
      <c r="E876" s="13">
        <v>587.5</v>
      </c>
      <c r="F876" s="13">
        <v>238.4</v>
      </c>
      <c r="G876" s="13">
        <v>0</v>
      </c>
      <c r="H876" s="13">
        <v>39.1</v>
      </c>
      <c r="I876" s="13">
        <v>406.6</v>
      </c>
      <c r="J876" s="13">
        <v>199.3</v>
      </c>
      <c r="K876" s="13">
        <v>180.9</v>
      </c>
      <c r="L876" s="13"/>
      <c r="M876" s="159" t="s">
        <v>880</v>
      </c>
    </row>
    <row r="877" spans="1:13" s="5" customFormat="1" ht="59.25" customHeight="1">
      <c r="A877" s="205" t="s">
        <v>13</v>
      </c>
      <c r="B877" s="208" t="s">
        <v>286</v>
      </c>
      <c r="C877" s="208" t="s">
        <v>35</v>
      </c>
      <c r="D877" s="14" t="s">
        <v>41</v>
      </c>
      <c r="E877" s="13">
        <f>E878+E879+E880+E881</f>
        <v>3238.7</v>
      </c>
      <c r="F877" s="13">
        <f t="shared" ref="F877:L877" si="303">F878+F879+F880+F881</f>
        <v>3616.5</v>
      </c>
      <c r="G877" s="13">
        <f t="shared" si="303"/>
        <v>0</v>
      </c>
      <c r="H877" s="13">
        <f t="shared" si="303"/>
        <v>264.39999999999998</v>
      </c>
      <c r="I877" s="13">
        <f t="shared" si="303"/>
        <v>423</v>
      </c>
      <c r="J877" s="13">
        <f t="shared" si="303"/>
        <v>298.10000000000002</v>
      </c>
      <c r="K877" s="13">
        <f t="shared" si="303"/>
        <v>2815.7</v>
      </c>
      <c r="L877" s="13">
        <f t="shared" si="303"/>
        <v>3054</v>
      </c>
      <c r="M877" s="7"/>
    </row>
    <row r="878" spans="1:13" s="5" customFormat="1" ht="45" customHeight="1">
      <c r="A878" s="207"/>
      <c r="B878" s="209"/>
      <c r="C878" s="209"/>
      <c r="D878" s="14">
        <v>2013</v>
      </c>
      <c r="E878" s="13">
        <v>780</v>
      </c>
      <c r="F878" s="13">
        <v>1113.2</v>
      </c>
      <c r="G878" s="13">
        <v>0</v>
      </c>
      <c r="H878" s="13">
        <v>0</v>
      </c>
      <c r="I878" s="13">
        <v>30</v>
      </c>
      <c r="J878" s="13">
        <v>0</v>
      </c>
      <c r="K878" s="13">
        <v>750</v>
      </c>
      <c r="L878" s="13">
        <v>1113.2</v>
      </c>
      <c r="M878" s="7" t="s">
        <v>396</v>
      </c>
    </row>
    <row r="879" spans="1:13" s="5" customFormat="1" ht="30" customHeight="1">
      <c r="A879" s="207"/>
      <c r="B879" s="209"/>
      <c r="C879" s="209"/>
      <c r="D879" s="14">
        <v>2014</v>
      </c>
      <c r="E879" s="13">
        <v>885.5</v>
      </c>
      <c r="F879" s="13">
        <v>847.5</v>
      </c>
      <c r="G879" s="13">
        <v>0</v>
      </c>
      <c r="H879" s="13">
        <v>150.30000000000001</v>
      </c>
      <c r="I879" s="13">
        <v>135.5</v>
      </c>
      <c r="J879" s="13">
        <v>298.10000000000002</v>
      </c>
      <c r="K879" s="13">
        <v>750</v>
      </c>
      <c r="L879" s="13">
        <v>399.1</v>
      </c>
      <c r="M879" s="7" t="s">
        <v>602</v>
      </c>
    </row>
    <row r="880" spans="1:13" s="5" customFormat="1" ht="50.25" customHeight="1">
      <c r="A880" s="207"/>
      <c r="B880" s="209"/>
      <c r="C880" s="209"/>
      <c r="D880" s="14">
        <v>2015</v>
      </c>
      <c r="E880" s="13">
        <v>893.2</v>
      </c>
      <c r="F880" s="13">
        <v>1169.7</v>
      </c>
      <c r="G880" s="13"/>
      <c r="H880" s="13">
        <v>68.7</v>
      </c>
      <c r="I880" s="13">
        <v>135.5</v>
      </c>
      <c r="J880" s="13"/>
      <c r="K880" s="13">
        <v>757.7</v>
      </c>
      <c r="L880" s="13">
        <v>1101</v>
      </c>
      <c r="M880" s="159" t="s">
        <v>759</v>
      </c>
    </row>
    <row r="881" spans="1:13" s="5" customFormat="1" ht="50.25" customHeight="1">
      <c r="A881" s="206"/>
      <c r="B881" s="210"/>
      <c r="C881" s="210"/>
      <c r="D881" s="14">
        <v>2016</v>
      </c>
      <c r="E881" s="13">
        <v>680</v>
      </c>
      <c r="F881" s="13">
        <v>486.1</v>
      </c>
      <c r="G881" s="13">
        <v>0</v>
      </c>
      <c r="H881" s="13">
        <v>45.4</v>
      </c>
      <c r="I881" s="13">
        <v>122</v>
      </c>
      <c r="J881" s="13">
        <v>0</v>
      </c>
      <c r="K881" s="13">
        <v>558</v>
      </c>
      <c r="L881" s="13">
        <v>440.7</v>
      </c>
      <c r="M881" s="159" t="s">
        <v>881</v>
      </c>
    </row>
    <row r="882" spans="1:13" s="5" customFormat="1" ht="38.25" customHeight="1">
      <c r="A882" s="232"/>
      <c r="B882" s="208" t="s">
        <v>41</v>
      </c>
      <c r="C882" s="226"/>
      <c r="D882" s="14" t="s">
        <v>41</v>
      </c>
      <c r="E882" s="13">
        <f>E883+E884+E885+E886</f>
        <v>5501.2</v>
      </c>
      <c r="F882" s="13">
        <f t="shared" ref="F882:L882" si="304">F883+F884+F885+F886</f>
        <v>6902.6</v>
      </c>
      <c r="G882" s="13">
        <f t="shared" si="304"/>
        <v>0</v>
      </c>
      <c r="H882" s="13">
        <f t="shared" si="304"/>
        <v>624.79999999999995</v>
      </c>
      <c r="I882" s="13">
        <f t="shared" si="304"/>
        <v>1992.8000000000002</v>
      </c>
      <c r="J882" s="13">
        <f t="shared" si="304"/>
        <v>2062.1000000000004</v>
      </c>
      <c r="K882" s="13">
        <f t="shared" si="304"/>
        <v>3508.4</v>
      </c>
      <c r="L882" s="13">
        <f t="shared" si="304"/>
        <v>4215.7</v>
      </c>
      <c r="M882" s="7"/>
    </row>
    <row r="883" spans="1:13" s="5" customFormat="1" ht="39.75" customHeight="1">
      <c r="A883" s="233"/>
      <c r="B883" s="209"/>
      <c r="C883" s="227"/>
      <c r="D883" s="14">
        <v>2013</v>
      </c>
      <c r="E883" s="13">
        <f>E873+E878</f>
        <v>1280</v>
      </c>
      <c r="F883" s="13">
        <f t="shared" ref="F883:L883" si="305">F873+F878</f>
        <v>1890.8000000000002</v>
      </c>
      <c r="G883" s="13">
        <f t="shared" si="305"/>
        <v>0</v>
      </c>
      <c r="H883" s="13">
        <f t="shared" si="305"/>
        <v>0</v>
      </c>
      <c r="I883" s="13">
        <f t="shared" si="305"/>
        <v>380</v>
      </c>
      <c r="J883" s="13">
        <f t="shared" si="305"/>
        <v>418.4</v>
      </c>
      <c r="K883" s="13">
        <f t="shared" si="305"/>
        <v>900</v>
      </c>
      <c r="L883" s="13">
        <f t="shared" si="305"/>
        <v>1472.4</v>
      </c>
      <c r="M883" s="7"/>
    </row>
    <row r="884" spans="1:13" s="5" customFormat="1" ht="39.75" customHeight="1">
      <c r="A884" s="233"/>
      <c r="B884" s="209"/>
      <c r="C884" s="227"/>
      <c r="D884" s="14">
        <v>2014</v>
      </c>
      <c r="E884" s="13">
        <f>E879+E874</f>
        <v>1473</v>
      </c>
      <c r="F884" s="13">
        <f t="shared" ref="F884:L884" si="306">F879+F874</f>
        <v>1979.8</v>
      </c>
      <c r="G884" s="13">
        <f t="shared" si="306"/>
        <v>0</v>
      </c>
      <c r="H884" s="13">
        <f t="shared" si="306"/>
        <v>329.8</v>
      </c>
      <c r="I884" s="13">
        <f t="shared" si="306"/>
        <v>542.1</v>
      </c>
      <c r="J884" s="13">
        <f t="shared" si="306"/>
        <v>874</v>
      </c>
      <c r="K884" s="13">
        <f t="shared" si="306"/>
        <v>930.9</v>
      </c>
      <c r="L884" s="13">
        <f t="shared" si="306"/>
        <v>776</v>
      </c>
      <c r="M884" s="7"/>
    </row>
    <row r="885" spans="1:13" s="5" customFormat="1" ht="39.75" customHeight="1">
      <c r="A885" s="233"/>
      <c r="B885" s="209"/>
      <c r="C885" s="227"/>
      <c r="D885" s="73">
        <v>2015</v>
      </c>
      <c r="E885" s="74">
        <f>E880+E875</f>
        <v>1480.7</v>
      </c>
      <c r="F885" s="74">
        <f t="shared" ref="F885:L885" si="307">F880+F875</f>
        <v>2307.5</v>
      </c>
      <c r="G885" s="74">
        <f t="shared" si="307"/>
        <v>0</v>
      </c>
      <c r="H885" s="74">
        <f t="shared" si="307"/>
        <v>210.5</v>
      </c>
      <c r="I885" s="74">
        <f t="shared" si="307"/>
        <v>542.1</v>
      </c>
      <c r="J885" s="74">
        <f t="shared" si="307"/>
        <v>570.4</v>
      </c>
      <c r="K885" s="74">
        <f t="shared" si="307"/>
        <v>938.6</v>
      </c>
      <c r="L885" s="74">
        <f t="shared" si="307"/>
        <v>1526.6</v>
      </c>
      <c r="M885" s="30"/>
    </row>
    <row r="886" spans="1:13" s="55" customFormat="1" ht="39.75" customHeight="1">
      <c r="A886" s="234"/>
      <c r="B886" s="210"/>
      <c r="C886" s="228"/>
      <c r="D886" s="14">
        <v>2016</v>
      </c>
      <c r="E886" s="13">
        <f>E876+E881</f>
        <v>1267.5</v>
      </c>
      <c r="F886" s="13">
        <f t="shared" ref="F886:L886" si="308">F876+F881</f>
        <v>724.5</v>
      </c>
      <c r="G886" s="13">
        <f t="shared" si="308"/>
        <v>0</v>
      </c>
      <c r="H886" s="13">
        <f t="shared" si="308"/>
        <v>84.5</v>
      </c>
      <c r="I886" s="13">
        <f t="shared" si="308"/>
        <v>528.6</v>
      </c>
      <c r="J886" s="13">
        <f t="shared" si="308"/>
        <v>199.3</v>
      </c>
      <c r="K886" s="13">
        <f t="shared" si="308"/>
        <v>738.9</v>
      </c>
      <c r="L886" s="13">
        <f t="shared" si="308"/>
        <v>440.7</v>
      </c>
      <c r="M886" s="7"/>
    </row>
    <row r="887" spans="1:13" s="5" customFormat="1">
      <c r="A887" s="235" t="s">
        <v>288</v>
      </c>
      <c r="B887" s="236"/>
      <c r="C887" s="236"/>
      <c r="D887" s="236"/>
      <c r="E887" s="236"/>
      <c r="F887" s="236"/>
      <c r="G887" s="236"/>
      <c r="H887" s="236"/>
      <c r="I887" s="236"/>
      <c r="J887" s="236"/>
      <c r="K887" s="236"/>
      <c r="L887" s="236"/>
      <c r="M887" s="237"/>
    </row>
    <row r="888" spans="1:13" s="5" customFormat="1" ht="42" customHeight="1">
      <c r="A888" s="205" t="s">
        <v>43</v>
      </c>
      <c r="B888" s="205" t="s">
        <v>289</v>
      </c>
      <c r="C888" s="205" t="s">
        <v>35</v>
      </c>
      <c r="D888" s="14" t="s">
        <v>41</v>
      </c>
      <c r="E888" s="13">
        <f>E889+E890+E891+E892</f>
        <v>62</v>
      </c>
      <c r="F888" s="13">
        <f t="shared" ref="F888:L888" si="309">F889+F890+F891+F892</f>
        <v>87</v>
      </c>
      <c r="G888" s="13">
        <f t="shared" si="309"/>
        <v>0</v>
      </c>
      <c r="H888" s="13">
        <f t="shared" si="309"/>
        <v>0</v>
      </c>
      <c r="I888" s="13">
        <f t="shared" si="309"/>
        <v>62</v>
      </c>
      <c r="J888" s="13">
        <f t="shared" si="309"/>
        <v>87</v>
      </c>
      <c r="K888" s="13">
        <f t="shared" si="309"/>
        <v>0</v>
      </c>
      <c r="L888" s="13">
        <f t="shared" si="309"/>
        <v>0</v>
      </c>
      <c r="M888" s="7"/>
    </row>
    <row r="889" spans="1:13" s="5" customFormat="1" ht="158.25" customHeight="1">
      <c r="A889" s="207"/>
      <c r="B889" s="207"/>
      <c r="C889" s="207"/>
      <c r="D889" s="14">
        <v>2013</v>
      </c>
      <c r="E889" s="13">
        <v>14</v>
      </c>
      <c r="F889" s="13">
        <v>14</v>
      </c>
      <c r="G889" s="13">
        <v>0</v>
      </c>
      <c r="H889" s="13">
        <v>0</v>
      </c>
      <c r="I889" s="13">
        <v>14</v>
      </c>
      <c r="J889" s="13">
        <v>14</v>
      </c>
      <c r="K889" s="13">
        <v>0</v>
      </c>
      <c r="L889" s="13">
        <v>0</v>
      </c>
      <c r="M889" s="7" t="s">
        <v>437</v>
      </c>
    </row>
    <row r="890" spans="1:13" s="5" customFormat="1" ht="143.25" customHeight="1">
      <c r="A890" s="207"/>
      <c r="B890" s="207"/>
      <c r="C890" s="207"/>
      <c r="D890" s="14">
        <v>2014</v>
      </c>
      <c r="E890" s="13">
        <v>14</v>
      </c>
      <c r="F890" s="13">
        <v>23</v>
      </c>
      <c r="G890" s="13">
        <v>0</v>
      </c>
      <c r="H890" s="13">
        <v>0</v>
      </c>
      <c r="I890" s="13">
        <v>14</v>
      </c>
      <c r="J890" s="13">
        <v>23</v>
      </c>
      <c r="K890" s="13">
        <v>0</v>
      </c>
      <c r="L890" s="13">
        <v>0</v>
      </c>
      <c r="M890" s="21" t="s">
        <v>437</v>
      </c>
    </row>
    <row r="891" spans="1:13" s="5" customFormat="1" ht="82.5" customHeight="1">
      <c r="A891" s="207"/>
      <c r="B891" s="207"/>
      <c r="C891" s="207"/>
      <c r="D891" s="14">
        <v>2015</v>
      </c>
      <c r="E891" s="13">
        <v>17</v>
      </c>
      <c r="F891" s="13">
        <v>28</v>
      </c>
      <c r="G891" s="13">
        <v>0</v>
      </c>
      <c r="H891" s="13">
        <v>0</v>
      </c>
      <c r="I891" s="13">
        <v>17</v>
      </c>
      <c r="J891" s="13">
        <v>28</v>
      </c>
      <c r="K891" s="13">
        <v>0</v>
      </c>
      <c r="L891" s="13">
        <v>0</v>
      </c>
      <c r="M891" s="21" t="s">
        <v>437</v>
      </c>
    </row>
    <row r="892" spans="1:13" s="5" customFormat="1" ht="64.5" customHeight="1">
      <c r="A892" s="206"/>
      <c r="B892" s="206"/>
      <c r="C892" s="206"/>
      <c r="D892" s="14">
        <v>2016</v>
      </c>
      <c r="E892" s="13">
        <v>17</v>
      </c>
      <c r="F892" s="13">
        <v>22</v>
      </c>
      <c r="G892" s="13">
        <v>0</v>
      </c>
      <c r="H892" s="13">
        <v>0</v>
      </c>
      <c r="I892" s="13">
        <v>17</v>
      </c>
      <c r="J892" s="13">
        <v>22</v>
      </c>
      <c r="K892" s="13">
        <v>0</v>
      </c>
      <c r="L892" s="13">
        <v>0</v>
      </c>
      <c r="M892" s="21" t="s">
        <v>900</v>
      </c>
    </row>
    <row r="893" spans="1:13" s="5" customFormat="1" ht="49.5" customHeight="1">
      <c r="A893" s="211" t="s">
        <v>69</v>
      </c>
      <c r="B893" s="205" t="s">
        <v>289</v>
      </c>
      <c r="C893" s="205" t="s">
        <v>24</v>
      </c>
      <c r="D893" s="14" t="s">
        <v>41</v>
      </c>
      <c r="E893" s="13">
        <f>E894+E895+E896+E897</f>
        <v>564</v>
      </c>
      <c r="F893" s="13">
        <f t="shared" ref="F893:L893" si="310">F894+F895+F896+F897</f>
        <v>642.70000000000005</v>
      </c>
      <c r="G893" s="13">
        <f t="shared" si="310"/>
        <v>0</v>
      </c>
      <c r="H893" s="13">
        <f t="shared" si="310"/>
        <v>0</v>
      </c>
      <c r="I893" s="13">
        <f t="shared" si="310"/>
        <v>564</v>
      </c>
      <c r="J893" s="13">
        <f t="shared" si="310"/>
        <v>642.70000000000005</v>
      </c>
      <c r="K893" s="13">
        <f t="shared" si="310"/>
        <v>0</v>
      </c>
      <c r="L893" s="13">
        <f t="shared" si="310"/>
        <v>0</v>
      </c>
      <c r="M893" s="7"/>
    </row>
    <row r="894" spans="1:13" s="5" customFormat="1" ht="307.5" customHeight="1">
      <c r="A894" s="212"/>
      <c r="B894" s="207"/>
      <c r="C894" s="207"/>
      <c r="D894" s="14">
        <v>2013</v>
      </c>
      <c r="E894" s="13">
        <v>138</v>
      </c>
      <c r="F894" s="13">
        <v>189</v>
      </c>
      <c r="G894" s="13">
        <v>0</v>
      </c>
      <c r="H894" s="13">
        <v>0</v>
      </c>
      <c r="I894" s="13">
        <v>138</v>
      </c>
      <c r="J894" s="13">
        <v>189</v>
      </c>
      <c r="K894" s="13">
        <v>0</v>
      </c>
      <c r="L894" s="13">
        <v>0</v>
      </c>
      <c r="M894" s="7" t="s">
        <v>350</v>
      </c>
    </row>
    <row r="895" spans="1:13" s="5" customFormat="1" ht="171.75" customHeight="1">
      <c r="A895" s="212"/>
      <c r="B895" s="207"/>
      <c r="C895" s="207"/>
      <c r="D895" s="14">
        <v>2014</v>
      </c>
      <c r="E895" s="13">
        <v>140</v>
      </c>
      <c r="F895" s="13">
        <v>230</v>
      </c>
      <c r="G895" s="13">
        <v>0</v>
      </c>
      <c r="H895" s="13">
        <v>0</v>
      </c>
      <c r="I895" s="13">
        <v>140</v>
      </c>
      <c r="J895" s="13">
        <v>230</v>
      </c>
      <c r="K895" s="13">
        <v>0</v>
      </c>
      <c r="L895" s="13">
        <v>0</v>
      </c>
      <c r="M895" s="7" t="s">
        <v>538</v>
      </c>
    </row>
    <row r="896" spans="1:13" s="5" customFormat="1" ht="46.5" customHeight="1">
      <c r="A896" s="212"/>
      <c r="B896" s="207"/>
      <c r="C896" s="207"/>
      <c r="D896" s="14">
        <v>2015</v>
      </c>
      <c r="E896" s="13">
        <v>142</v>
      </c>
      <c r="F896" s="13">
        <v>171.6</v>
      </c>
      <c r="G896" s="13">
        <v>0</v>
      </c>
      <c r="H896" s="13">
        <v>0</v>
      </c>
      <c r="I896" s="13">
        <v>142</v>
      </c>
      <c r="J896" s="13">
        <v>171.6</v>
      </c>
      <c r="K896" s="13">
        <v>0</v>
      </c>
      <c r="L896" s="13">
        <v>0</v>
      </c>
      <c r="M896" s="7" t="s">
        <v>786</v>
      </c>
    </row>
    <row r="897" spans="1:13" s="5" customFormat="1" ht="132.75" customHeight="1">
      <c r="A897" s="213"/>
      <c r="B897" s="206"/>
      <c r="C897" s="206"/>
      <c r="D897" s="14">
        <v>2016</v>
      </c>
      <c r="E897" s="13">
        <v>144</v>
      </c>
      <c r="F897" s="13">
        <v>52.1</v>
      </c>
      <c r="G897" s="13">
        <v>0</v>
      </c>
      <c r="H897" s="13">
        <v>0</v>
      </c>
      <c r="I897" s="13">
        <v>144</v>
      </c>
      <c r="J897" s="13">
        <v>52.1</v>
      </c>
      <c r="K897" s="13">
        <v>0</v>
      </c>
      <c r="L897" s="13">
        <v>0</v>
      </c>
      <c r="M897" s="7" t="s">
        <v>861</v>
      </c>
    </row>
    <row r="898" spans="1:13" s="5" customFormat="1" ht="42.75" customHeight="1">
      <c r="A898" s="211" t="s">
        <v>71</v>
      </c>
      <c r="B898" s="205" t="s">
        <v>289</v>
      </c>
      <c r="C898" s="205" t="s">
        <v>52</v>
      </c>
      <c r="D898" s="14" t="s">
        <v>41</v>
      </c>
      <c r="E898" s="13">
        <f>E899+E900+E901+E902</f>
        <v>31</v>
      </c>
      <c r="F898" s="13">
        <f t="shared" ref="F898:L898" si="311">F899+F900+F901+F902</f>
        <v>28.5</v>
      </c>
      <c r="G898" s="13">
        <f t="shared" si="311"/>
        <v>0</v>
      </c>
      <c r="H898" s="13">
        <f t="shared" si="311"/>
        <v>0</v>
      </c>
      <c r="I898" s="13">
        <f t="shared" si="311"/>
        <v>31</v>
      </c>
      <c r="J898" s="13">
        <f t="shared" si="311"/>
        <v>28.5</v>
      </c>
      <c r="K898" s="13">
        <f t="shared" si="311"/>
        <v>0</v>
      </c>
      <c r="L898" s="13">
        <f t="shared" si="311"/>
        <v>0</v>
      </c>
      <c r="M898" s="8"/>
    </row>
    <row r="899" spans="1:13" s="5" customFormat="1" ht="57.75" customHeight="1">
      <c r="A899" s="212"/>
      <c r="B899" s="207"/>
      <c r="C899" s="207"/>
      <c r="D899" s="14">
        <v>2013</v>
      </c>
      <c r="E899" s="13">
        <v>7</v>
      </c>
      <c r="F899" s="132">
        <v>10</v>
      </c>
      <c r="G899" s="132">
        <v>0</v>
      </c>
      <c r="H899" s="132">
        <v>0</v>
      </c>
      <c r="I899" s="132">
        <v>7</v>
      </c>
      <c r="J899" s="132">
        <v>10</v>
      </c>
      <c r="K899" s="132">
        <v>0</v>
      </c>
      <c r="L899" s="13">
        <v>0</v>
      </c>
      <c r="M899" s="154" t="s">
        <v>391</v>
      </c>
    </row>
    <row r="900" spans="1:13" s="5" customFormat="1" ht="63.75" customHeight="1">
      <c r="A900" s="212"/>
      <c r="B900" s="207"/>
      <c r="C900" s="207"/>
      <c r="D900" s="14">
        <v>2014</v>
      </c>
      <c r="E900" s="13">
        <v>7</v>
      </c>
      <c r="F900" s="132">
        <v>5</v>
      </c>
      <c r="G900" s="132">
        <v>0</v>
      </c>
      <c r="H900" s="132">
        <v>0</v>
      </c>
      <c r="I900" s="132">
        <v>7</v>
      </c>
      <c r="J900" s="132">
        <v>5</v>
      </c>
      <c r="K900" s="132">
        <v>0</v>
      </c>
      <c r="L900" s="13">
        <v>0</v>
      </c>
      <c r="M900" s="11" t="s">
        <v>516</v>
      </c>
    </row>
    <row r="901" spans="1:13" s="5" customFormat="1" ht="66.75" customHeight="1">
      <c r="A901" s="212"/>
      <c r="B901" s="207"/>
      <c r="C901" s="207"/>
      <c r="D901" s="14">
        <v>2015</v>
      </c>
      <c r="E901" s="13">
        <v>7</v>
      </c>
      <c r="F901" s="132">
        <v>5.5</v>
      </c>
      <c r="G901" s="132">
        <v>0</v>
      </c>
      <c r="H901" s="132">
        <v>0</v>
      </c>
      <c r="I901" s="132">
        <v>7</v>
      </c>
      <c r="J901" s="132">
        <v>5.5</v>
      </c>
      <c r="K901" s="132">
        <v>0</v>
      </c>
      <c r="L901" s="13">
        <v>0</v>
      </c>
      <c r="M901" s="11" t="s">
        <v>704</v>
      </c>
    </row>
    <row r="902" spans="1:13" s="5" customFormat="1" ht="66.75" customHeight="1">
      <c r="A902" s="213"/>
      <c r="B902" s="206"/>
      <c r="C902" s="206"/>
      <c r="D902" s="14">
        <v>2016</v>
      </c>
      <c r="E902" s="13">
        <v>10</v>
      </c>
      <c r="F902" s="132">
        <v>8</v>
      </c>
      <c r="G902" s="132">
        <v>0</v>
      </c>
      <c r="H902" s="132">
        <v>0</v>
      </c>
      <c r="I902" s="132">
        <v>10</v>
      </c>
      <c r="J902" s="132">
        <v>8</v>
      </c>
      <c r="K902" s="132">
        <v>0</v>
      </c>
      <c r="L902" s="13">
        <v>0</v>
      </c>
      <c r="M902" s="11" t="s">
        <v>875</v>
      </c>
    </row>
    <row r="903" spans="1:13" s="5" customFormat="1" ht="42" customHeight="1">
      <c r="A903" s="211" t="s">
        <v>82</v>
      </c>
      <c r="B903" s="205" t="s">
        <v>289</v>
      </c>
      <c r="C903" s="205" t="s">
        <v>290</v>
      </c>
      <c r="D903" s="14" t="s">
        <v>41</v>
      </c>
      <c r="E903" s="13">
        <f>E904+E905+E906+E907</f>
        <v>32</v>
      </c>
      <c r="F903" s="13">
        <f t="shared" ref="F903:L903" si="312">F904+F905+F906+F907</f>
        <v>23.7</v>
      </c>
      <c r="G903" s="13">
        <f t="shared" si="312"/>
        <v>0</v>
      </c>
      <c r="H903" s="13">
        <f t="shared" si="312"/>
        <v>0</v>
      </c>
      <c r="I903" s="13">
        <f t="shared" si="312"/>
        <v>32</v>
      </c>
      <c r="J903" s="13">
        <f t="shared" si="312"/>
        <v>23.7</v>
      </c>
      <c r="K903" s="13">
        <f t="shared" si="312"/>
        <v>0</v>
      </c>
      <c r="L903" s="13">
        <f t="shared" si="312"/>
        <v>0</v>
      </c>
      <c r="M903" s="7"/>
    </row>
    <row r="904" spans="1:13" s="5" customFormat="1" ht="45" customHeight="1">
      <c r="A904" s="212"/>
      <c r="B904" s="207"/>
      <c r="C904" s="207"/>
      <c r="D904" s="14">
        <v>2013</v>
      </c>
      <c r="E904" s="13">
        <v>7</v>
      </c>
      <c r="F904" s="13">
        <v>7.7</v>
      </c>
      <c r="G904" s="13">
        <v>0</v>
      </c>
      <c r="H904" s="13">
        <v>0</v>
      </c>
      <c r="I904" s="13">
        <v>7</v>
      </c>
      <c r="J904" s="13">
        <v>7.7</v>
      </c>
      <c r="K904" s="13">
        <v>0</v>
      </c>
      <c r="L904" s="13">
        <v>0</v>
      </c>
      <c r="M904" s="7" t="s">
        <v>408</v>
      </c>
    </row>
    <row r="905" spans="1:13" s="5" customFormat="1" ht="46.5" customHeight="1">
      <c r="A905" s="212"/>
      <c r="B905" s="207"/>
      <c r="C905" s="207"/>
      <c r="D905" s="14">
        <v>2014</v>
      </c>
      <c r="E905" s="13">
        <v>7</v>
      </c>
      <c r="F905" s="13">
        <v>7</v>
      </c>
      <c r="G905" s="13">
        <v>0</v>
      </c>
      <c r="H905" s="13">
        <v>0</v>
      </c>
      <c r="I905" s="13">
        <v>7</v>
      </c>
      <c r="J905" s="13">
        <v>7</v>
      </c>
      <c r="K905" s="13">
        <v>0</v>
      </c>
      <c r="L905" s="13">
        <v>0</v>
      </c>
      <c r="M905" s="7" t="s">
        <v>603</v>
      </c>
    </row>
    <row r="906" spans="1:13" s="5" customFormat="1" ht="46.5" customHeight="1">
      <c r="A906" s="212"/>
      <c r="B906" s="207"/>
      <c r="C906" s="207"/>
      <c r="D906" s="14">
        <v>2015</v>
      </c>
      <c r="E906" s="13">
        <v>9</v>
      </c>
      <c r="F906" s="13">
        <v>9</v>
      </c>
      <c r="G906" s="13">
        <v>0</v>
      </c>
      <c r="H906" s="13">
        <v>0</v>
      </c>
      <c r="I906" s="13">
        <v>9</v>
      </c>
      <c r="J906" s="13">
        <v>9</v>
      </c>
      <c r="K906" s="13">
        <v>0</v>
      </c>
      <c r="L906" s="13">
        <v>0</v>
      </c>
      <c r="M906" s="7" t="s">
        <v>708</v>
      </c>
    </row>
    <row r="907" spans="1:13" s="5" customFormat="1" ht="46.5" customHeight="1">
      <c r="A907" s="213"/>
      <c r="B907" s="206"/>
      <c r="C907" s="206"/>
      <c r="D907" s="14">
        <v>2016</v>
      </c>
      <c r="E907" s="13">
        <v>9</v>
      </c>
      <c r="F907" s="13">
        <v>0</v>
      </c>
      <c r="G907" s="13"/>
      <c r="H907" s="13">
        <v>0</v>
      </c>
      <c r="I907" s="13">
        <v>9</v>
      </c>
      <c r="J907" s="13">
        <v>0</v>
      </c>
      <c r="K907" s="13">
        <v>0</v>
      </c>
      <c r="L907" s="13">
        <v>0</v>
      </c>
      <c r="M907" s="7" t="s">
        <v>846</v>
      </c>
    </row>
    <row r="908" spans="1:13" s="5" customFormat="1" ht="51.75" customHeight="1">
      <c r="A908" s="211" t="s">
        <v>84</v>
      </c>
      <c r="B908" s="205" t="s">
        <v>289</v>
      </c>
      <c r="C908" s="205" t="s">
        <v>54</v>
      </c>
      <c r="D908" s="14" t="s">
        <v>41</v>
      </c>
      <c r="E908" s="13">
        <f>E909+E910+E911+E912</f>
        <v>6.6</v>
      </c>
      <c r="F908" s="13">
        <f t="shared" ref="F908:L908" si="313">F909+F910+F911+F912</f>
        <v>27.2</v>
      </c>
      <c r="G908" s="13">
        <f t="shared" si="313"/>
        <v>0</v>
      </c>
      <c r="H908" s="13">
        <f t="shared" si="313"/>
        <v>0</v>
      </c>
      <c r="I908" s="13">
        <f t="shared" si="313"/>
        <v>6.6</v>
      </c>
      <c r="J908" s="13">
        <f t="shared" si="313"/>
        <v>27.2</v>
      </c>
      <c r="K908" s="13">
        <f t="shared" si="313"/>
        <v>0</v>
      </c>
      <c r="L908" s="13">
        <f t="shared" si="313"/>
        <v>0</v>
      </c>
      <c r="M908" s="7"/>
    </row>
    <row r="909" spans="1:13" s="5" customFormat="1" ht="50.25" customHeight="1">
      <c r="A909" s="212"/>
      <c r="B909" s="207"/>
      <c r="C909" s="207"/>
      <c r="D909" s="14">
        <v>2013</v>
      </c>
      <c r="E909" s="13">
        <v>1.5</v>
      </c>
      <c r="F909" s="13">
        <v>1.5</v>
      </c>
      <c r="G909" s="13">
        <v>0</v>
      </c>
      <c r="H909" s="13">
        <v>0</v>
      </c>
      <c r="I909" s="13">
        <v>1.5</v>
      </c>
      <c r="J909" s="13">
        <v>1.5</v>
      </c>
      <c r="K909" s="13">
        <v>0</v>
      </c>
      <c r="L909" s="13">
        <v>0</v>
      </c>
      <c r="M909" s="7" t="s">
        <v>367</v>
      </c>
    </row>
    <row r="910" spans="1:13" s="5" customFormat="1" ht="45.75" customHeight="1">
      <c r="A910" s="212"/>
      <c r="B910" s="207"/>
      <c r="C910" s="207"/>
      <c r="D910" s="14">
        <v>2014</v>
      </c>
      <c r="E910" s="13">
        <v>1.6</v>
      </c>
      <c r="F910" s="13">
        <v>5.4</v>
      </c>
      <c r="G910" s="13">
        <v>0</v>
      </c>
      <c r="H910" s="13">
        <v>0</v>
      </c>
      <c r="I910" s="13">
        <v>1.6</v>
      </c>
      <c r="J910" s="13">
        <v>5.4</v>
      </c>
      <c r="K910" s="13">
        <v>0</v>
      </c>
      <c r="L910" s="13">
        <v>0</v>
      </c>
      <c r="M910" s="7" t="s">
        <v>576</v>
      </c>
    </row>
    <row r="911" spans="1:13" s="5" customFormat="1" ht="45.75" customHeight="1">
      <c r="A911" s="212"/>
      <c r="B911" s="207"/>
      <c r="C911" s="207"/>
      <c r="D911" s="14">
        <v>2015</v>
      </c>
      <c r="E911" s="13">
        <v>1.7</v>
      </c>
      <c r="F911" s="13">
        <v>1.9</v>
      </c>
      <c r="G911" s="13">
        <v>0</v>
      </c>
      <c r="H911" s="13">
        <v>0</v>
      </c>
      <c r="I911" s="13">
        <v>1.7</v>
      </c>
      <c r="J911" s="13">
        <v>1.9</v>
      </c>
      <c r="K911" s="13">
        <v>0</v>
      </c>
      <c r="L911" s="13">
        <v>0</v>
      </c>
      <c r="M911" s="7" t="s">
        <v>367</v>
      </c>
    </row>
    <row r="912" spans="1:13" s="5" customFormat="1" ht="97.5" customHeight="1">
      <c r="A912" s="213"/>
      <c r="B912" s="206"/>
      <c r="C912" s="206"/>
      <c r="D912" s="14">
        <v>2016</v>
      </c>
      <c r="E912" s="13">
        <v>1.8</v>
      </c>
      <c r="F912" s="13">
        <v>18.399999999999999</v>
      </c>
      <c r="G912" s="13">
        <v>0</v>
      </c>
      <c r="H912" s="13">
        <v>0</v>
      </c>
      <c r="I912" s="13">
        <v>1.8</v>
      </c>
      <c r="J912" s="13">
        <v>18.399999999999999</v>
      </c>
      <c r="K912" s="13">
        <v>0</v>
      </c>
      <c r="L912" s="13">
        <v>0</v>
      </c>
      <c r="M912" s="7" t="s">
        <v>866</v>
      </c>
    </row>
    <row r="913" spans="1:13" s="5" customFormat="1" ht="45" customHeight="1">
      <c r="A913" s="211" t="s">
        <v>195</v>
      </c>
      <c r="B913" s="205" t="s">
        <v>289</v>
      </c>
      <c r="C913" s="205" t="s">
        <v>17</v>
      </c>
      <c r="D913" s="14" t="s">
        <v>41</v>
      </c>
      <c r="E913" s="13">
        <f>E914+E915+E916+E917</f>
        <v>88.4</v>
      </c>
      <c r="F913" s="13">
        <f t="shared" ref="F913:L913" si="314">F914+F915+F916+F917</f>
        <v>60.600000000000009</v>
      </c>
      <c r="G913" s="13">
        <f t="shared" si="314"/>
        <v>0</v>
      </c>
      <c r="H913" s="13">
        <f t="shared" si="314"/>
        <v>0</v>
      </c>
      <c r="I913" s="13">
        <f t="shared" si="314"/>
        <v>88.4</v>
      </c>
      <c r="J913" s="13">
        <f t="shared" si="314"/>
        <v>60.600000000000009</v>
      </c>
      <c r="K913" s="13">
        <f t="shared" si="314"/>
        <v>0</v>
      </c>
      <c r="L913" s="13">
        <f t="shared" si="314"/>
        <v>0</v>
      </c>
      <c r="M913" s="7"/>
    </row>
    <row r="914" spans="1:13" s="5" customFormat="1" ht="52.5" customHeight="1">
      <c r="A914" s="212"/>
      <c r="B914" s="207"/>
      <c r="C914" s="207"/>
      <c r="D914" s="14">
        <v>2013</v>
      </c>
      <c r="E914" s="13">
        <v>34.4</v>
      </c>
      <c r="F914" s="13">
        <v>44.7</v>
      </c>
      <c r="G914" s="13">
        <v>0</v>
      </c>
      <c r="H914" s="13">
        <v>0</v>
      </c>
      <c r="I914" s="13">
        <v>34.4</v>
      </c>
      <c r="J914" s="13">
        <v>44.7</v>
      </c>
      <c r="K914" s="13">
        <v>0</v>
      </c>
      <c r="L914" s="13">
        <v>0</v>
      </c>
      <c r="M914" s="303" t="s">
        <v>514</v>
      </c>
    </row>
    <row r="915" spans="1:13" s="5" customFormat="1" ht="48" customHeight="1">
      <c r="A915" s="212"/>
      <c r="B915" s="207"/>
      <c r="C915" s="207"/>
      <c r="D915" s="14">
        <v>2014</v>
      </c>
      <c r="E915" s="13">
        <v>18</v>
      </c>
      <c r="F915" s="13">
        <v>12.7</v>
      </c>
      <c r="G915" s="13">
        <v>0</v>
      </c>
      <c r="H915" s="13">
        <v>0</v>
      </c>
      <c r="I915" s="13">
        <v>18</v>
      </c>
      <c r="J915" s="13">
        <v>12.7</v>
      </c>
      <c r="K915" s="13">
        <v>0</v>
      </c>
      <c r="L915" s="13">
        <v>0</v>
      </c>
      <c r="M915" s="304"/>
    </row>
    <row r="916" spans="1:13" s="5" customFormat="1" ht="43.5" customHeight="1">
      <c r="A916" s="212"/>
      <c r="B916" s="207"/>
      <c r="C916" s="207"/>
      <c r="D916" s="14">
        <v>2015</v>
      </c>
      <c r="E916" s="13">
        <v>18</v>
      </c>
      <c r="F916" s="13">
        <v>3.2</v>
      </c>
      <c r="G916" s="13"/>
      <c r="H916" s="13"/>
      <c r="I916" s="13">
        <v>18</v>
      </c>
      <c r="J916" s="13">
        <v>3.2</v>
      </c>
      <c r="K916" s="13"/>
      <c r="L916" s="13"/>
      <c r="M916" s="21" t="s">
        <v>754</v>
      </c>
    </row>
    <row r="917" spans="1:13" s="5" customFormat="1" ht="43.5" customHeight="1">
      <c r="A917" s="213"/>
      <c r="B917" s="206"/>
      <c r="C917" s="206"/>
      <c r="D917" s="14">
        <v>2016</v>
      </c>
      <c r="E917" s="13">
        <v>18</v>
      </c>
      <c r="F917" s="13">
        <v>0</v>
      </c>
      <c r="G917" s="13">
        <v>0</v>
      </c>
      <c r="H917" s="13">
        <v>0</v>
      </c>
      <c r="I917" s="13">
        <v>18</v>
      </c>
      <c r="J917" s="13">
        <v>0</v>
      </c>
      <c r="K917" s="13">
        <v>0</v>
      </c>
      <c r="L917" s="13">
        <v>0</v>
      </c>
      <c r="M917" s="21" t="s">
        <v>852</v>
      </c>
    </row>
    <row r="918" spans="1:13" s="5" customFormat="1" ht="45" customHeight="1">
      <c r="A918" s="211" t="s">
        <v>197</v>
      </c>
      <c r="B918" s="205" t="s">
        <v>289</v>
      </c>
      <c r="C918" s="205" t="s">
        <v>21</v>
      </c>
      <c r="D918" s="14" t="s">
        <v>41</v>
      </c>
      <c r="E918" s="13">
        <f>E919+E920+E921+E922</f>
        <v>61.2</v>
      </c>
      <c r="F918" s="13">
        <f t="shared" ref="F918:L918" si="315">F919+F920+F921+F922</f>
        <v>22.9</v>
      </c>
      <c r="G918" s="13">
        <f t="shared" si="315"/>
        <v>0</v>
      </c>
      <c r="H918" s="13">
        <f t="shared" si="315"/>
        <v>0</v>
      </c>
      <c r="I918" s="13">
        <f t="shared" si="315"/>
        <v>61.2</v>
      </c>
      <c r="J918" s="13">
        <f t="shared" si="315"/>
        <v>22.9</v>
      </c>
      <c r="K918" s="13">
        <f t="shared" si="315"/>
        <v>0</v>
      </c>
      <c r="L918" s="13">
        <f t="shared" si="315"/>
        <v>0</v>
      </c>
      <c r="M918" s="7"/>
    </row>
    <row r="919" spans="1:13" s="5" customFormat="1" ht="64.5" customHeight="1">
      <c r="A919" s="212"/>
      <c r="B919" s="207"/>
      <c r="C919" s="207"/>
      <c r="D919" s="14">
        <v>2013</v>
      </c>
      <c r="E919" s="13">
        <v>16.2</v>
      </c>
      <c r="F919" s="116">
        <v>14.2</v>
      </c>
      <c r="G919" s="116">
        <v>0</v>
      </c>
      <c r="H919" s="116">
        <v>0</v>
      </c>
      <c r="I919" s="116">
        <v>16.2</v>
      </c>
      <c r="J919" s="116">
        <v>14.2</v>
      </c>
      <c r="K919" s="116">
        <v>0</v>
      </c>
      <c r="L919" s="116">
        <v>0</v>
      </c>
      <c r="M919" s="136" t="s">
        <v>385</v>
      </c>
    </row>
    <row r="920" spans="1:13" s="5" customFormat="1" ht="107.25" customHeight="1">
      <c r="A920" s="212"/>
      <c r="B920" s="207"/>
      <c r="C920" s="207"/>
      <c r="D920" s="14">
        <v>2014</v>
      </c>
      <c r="E920" s="13">
        <v>15</v>
      </c>
      <c r="F920" s="116">
        <v>4.7</v>
      </c>
      <c r="G920" s="116">
        <v>0</v>
      </c>
      <c r="H920" s="116">
        <v>0</v>
      </c>
      <c r="I920" s="116">
        <v>15</v>
      </c>
      <c r="J920" s="116">
        <v>4.7</v>
      </c>
      <c r="K920" s="116">
        <v>0</v>
      </c>
      <c r="L920" s="116">
        <v>0</v>
      </c>
      <c r="M920" s="7" t="s">
        <v>549</v>
      </c>
    </row>
    <row r="921" spans="1:13" s="5" customFormat="1" ht="48.75" customHeight="1">
      <c r="A921" s="212"/>
      <c r="B921" s="207"/>
      <c r="C921" s="207"/>
      <c r="D921" s="14">
        <v>2015</v>
      </c>
      <c r="E921" s="13">
        <v>15</v>
      </c>
      <c r="F921" s="116">
        <v>4</v>
      </c>
      <c r="G921" s="116">
        <v>0</v>
      </c>
      <c r="H921" s="116">
        <v>0</v>
      </c>
      <c r="I921" s="116">
        <v>15</v>
      </c>
      <c r="J921" s="116">
        <v>4</v>
      </c>
      <c r="K921" s="116">
        <v>0</v>
      </c>
      <c r="L921" s="116">
        <v>0</v>
      </c>
      <c r="M921" s="160" t="s">
        <v>713</v>
      </c>
    </row>
    <row r="922" spans="1:13" s="5" customFormat="1" ht="48.75" customHeight="1">
      <c r="A922" s="213"/>
      <c r="B922" s="206"/>
      <c r="C922" s="206"/>
      <c r="D922" s="14">
        <v>2016</v>
      </c>
      <c r="E922" s="13">
        <v>15</v>
      </c>
      <c r="F922" s="116">
        <v>0</v>
      </c>
      <c r="G922" s="116">
        <v>0</v>
      </c>
      <c r="H922" s="116">
        <v>0</v>
      </c>
      <c r="I922" s="116">
        <v>15</v>
      </c>
      <c r="J922" s="116">
        <v>0</v>
      </c>
      <c r="K922" s="116">
        <v>0</v>
      </c>
      <c r="L922" s="116">
        <v>0</v>
      </c>
      <c r="M922" s="200" t="s">
        <v>836</v>
      </c>
    </row>
    <row r="923" spans="1:13" s="5" customFormat="1" ht="53.25" customHeight="1">
      <c r="A923" s="223"/>
      <c r="B923" s="205" t="s">
        <v>41</v>
      </c>
      <c r="C923" s="232"/>
      <c r="D923" s="14" t="s">
        <v>41</v>
      </c>
      <c r="E923" s="13">
        <f>E924+E925+E926+E927</f>
        <v>845.2</v>
      </c>
      <c r="F923" s="13">
        <f t="shared" ref="F923:L923" si="316">F924+F925+F926+F927</f>
        <v>892.59999999999991</v>
      </c>
      <c r="G923" s="13">
        <f t="shared" si="316"/>
        <v>0</v>
      </c>
      <c r="H923" s="13">
        <f t="shared" si="316"/>
        <v>0</v>
      </c>
      <c r="I923" s="13">
        <f t="shared" si="316"/>
        <v>845.2</v>
      </c>
      <c r="J923" s="13">
        <f t="shared" si="316"/>
        <v>892.59999999999991</v>
      </c>
      <c r="K923" s="13">
        <f t="shared" si="316"/>
        <v>0</v>
      </c>
      <c r="L923" s="13">
        <f t="shared" si="316"/>
        <v>0</v>
      </c>
      <c r="M923" s="7"/>
    </row>
    <row r="924" spans="1:13" s="5" customFormat="1" ht="39.75" customHeight="1">
      <c r="A924" s="224"/>
      <c r="B924" s="207"/>
      <c r="C924" s="233"/>
      <c r="D924" s="14">
        <v>2013</v>
      </c>
      <c r="E924" s="13">
        <f>E889+E894+E899+E904+E909+E914+E919</f>
        <v>218.1</v>
      </c>
      <c r="F924" s="13">
        <f t="shared" ref="F924:L924" si="317">F889+F894+F899+F904+F909+F914+F919</f>
        <v>281.09999999999997</v>
      </c>
      <c r="G924" s="13">
        <f t="shared" si="317"/>
        <v>0</v>
      </c>
      <c r="H924" s="13">
        <f t="shared" si="317"/>
        <v>0</v>
      </c>
      <c r="I924" s="13">
        <f t="shared" si="317"/>
        <v>218.1</v>
      </c>
      <c r="J924" s="13">
        <f t="shared" si="317"/>
        <v>281.09999999999997</v>
      </c>
      <c r="K924" s="13">
        <f t="shared" si="317"/>
        <v>0</v>
      </c>
      <c r="L924" s="13">
        <f t="shared" si="317"/>
        <v>0</v>
      </c>
      <c r="M924" s="7"/>
    </row>
    <row r="925" spans="1:13" s="5" customFormat="1" ht="53.25" customHeight="1">
      <c r="A925" s="224"/>
      <c r="B925" s="207"/>
      <c r="C925" s="233"/>
      <c r="D925" s="14">
        <v>2014</v>
      </c>
      <c r="E925" s="13">
        <f>E890+E895+E900+E905+E910+E915+E920</f>
        <v>202.6</v>
      </c>
      <c r="F925" s="13">
        <f t="shared" ref="F925:L925" si="318">F890+F895+F900+F905+F910+F915+F920</f>
        <v>287.79999999999995</v>
      </c>
      <c r="G925" s="13">
        <f t="shared" si="318"/>
        <v>0</v>
      </c>
      <c r="H925" s="13">
        <f t="shared" si="318"/>
        <v>0</v>
      </c>
      <c r="I925" s="13">
        <f t="shared" si="318"/>
        <v>202.6</v>
      </c>
      <c r="J925" s="13">
        <f t="shared" si="318"/>
        <v>287.79999999999995</v>
      </c>
      <c r="K925" s="13">
        <f t="shared" si="318"/>
        <v>0</v>
      </c>
      <c r="L925" s="13">
        <f t="shared" si="318"/>
        <v>0</v>
      </c>
      <c r="M925" s="7"/>
    </row>
    <row r="926" spans="1:13" s="5" customFormat="1" ht="53.25" customHeight="1">
      <c r="A926" s="224"/>
      <c r="B926" s="207"/>
      <c r="C926" s="233"/>
      <c r="D926" s="14">
        <v>2015</v>
      </c>
      <c r="E926" s="13">
        <f>E891+E896+E901+E906+E911+E916+E921</f>
        <v>209.7</v>
      </c>
      <c r="F926" s="13">
        <f t="shared" ref="F926:L926" si="319">F891+F896+F901+F906+F911+F916+F921</f>
        <v>223.2</v>
      </c>
      <c r="G926" s="13">
        <f t="shared" si="319"/>
        <v>0</v>
      </c>
      <c r="H926" s="13">
        <f t="shared" si="319"/>
        <v>0</v>
      </c>
      <c r="I926" s="13">
        <f t="shared" si="319"/>
        <v>209.7</v>
      </c>
      <c r="J926" s="13">
        <f t="shared" si="319"/>
        <v>223.2</v>
      </c>
      <c r="K926" s="13">
        <f t="shared" si="319"/>
        <v>0</v>
      </c>
      <c r="L926" s="13">
        <f t="shared" si="319"/>
        <v>0</v>
      </c>
      <c r="M926" s="7"/>
    </row>
    <row r="927" spans="1:13" s="5" customFormat="1" ht="53.25" customHeight="1">
      <c r="A927" s="225"/>
      <c r="B927" s="206"/>
      <c r="C927" s="234"/>
      <c r="D927" s="14">
        <v>2016</v>
      </c>
      <c r="E927" s="13">
        <f>E892+E897+E902+E907+E912+E917+E922</f>
        <v>214.8</v>
      </c>
      <c r="F927" s="13">
        <f t="shared" ref="F927:L927" si="320">F892+F897+F902+F907+F912+F917+F922</f>
        <v>100.5</v>
      </c>
      <c r="G927" s="13">
        <f t="shared" si="320"/>
        <v>0</v>
      </c>
      <c r="H927" s="13">
        <f t="shared" si="320"/>
        <v>0</v>
      </c>
      <c r="I927" s="13">
        <f t="shared" si="320"/>
        <v>214.8</v>
      </c>
      <c r="J927" s="13">
        <f t="shared" si="320"/>
        <v>100.5</v>
      </c>
      <c r="K927" s="13">
        <f t="shared" si="320"/>
        <v>0</v>
      </c>
      <c r="L927" s="13">
        <f t="shared" si="320"/>
        <v>0</v>
      </c>
      <c r="M927" s="7"/>
    </row>
    <row r="928" spans="1:13" s="5" customFormat="1" ht="42" customHeight="1">
      <c r="A928" s="205" t="s">
        <v>13</v>
      </c>
      <c r="B928" s="205" t="s">
        <v>291</v>
      </c>
      <c r="C928" s="205" t="s">
        <v>35</v>
      </c>
      <c r="D928" s="14" t="s">
        <v>41</v>
      </c>
      <c r="E928" s="13">
        <f>E929+E930+E931+E932</f>
        <v>53</v>
      </c>
      <c r="F928" s="13">
        <f t="shared" ref="F928:L928" si="321">F929+F930+F931+F932</f>
        <v>75.5</v>
      </c>
      <c r="G928" s="13">
        <f t="shared" si="321"/>
        <v>0</v>
      </c>
      <c r="H928" s="13">
        <f t="shared" si="321"/>
        <v>0</v>
      </c>
      <c r="I928" s="13">
        <f t="shared" si="321"/>
        <v>53</v>
      </c>
      <c r="J928" s="13">
        <f t="shared" si="321"/>
        <v>75.5</v>
      </c>
      <c r="K928" s="13">
        <f t="shared" si="321"/>
        <v>0</v>
      </c>
      <c r="L928" s="13">
        <f t="shared" si="321"/>
        <v>0</v>
      </c>
      <c r="M928" s="7"/>
    </row>
    <row r="929" spans="1:13" s="5" customFormat="1" ht="124.5" customHeight="1">
      <c r="A929" s="207"/>
      <c r="B929" s="207"/>
      <c r="C929" s="207"/>
      <c r="D929" s="14">
        <v>2013</v>
      </c>
      <c r="E929" s="13">
        <v>12.5</v>
      </c>
      <c r="F929" s="13">
        <v>12.5</v>
      </c>
      <c r="G929" s="13">
        <v>0</v>
      </c>
      <c r="H929" s="13">
        <v>0</v>
      </c>
      <c r="I929" s="13">
        <v>12.5</v>
      </c>
      <c r="J929" s="13">
        <v>12.5</v>
      </c>
      <c r="K929" s="13">
        <v>0</v>
      </c>
      <c r="L929" s="13">
        <v>0</v>
      </c>
      <c r="M929" s="7" t="s">
        <v>438</v>
      </c>
    </row>
    <row r="930" spans="1:13" s="5" customFormat="1" ht="165.75" customHeight="1">
      <c r="A930" s="207"/>
      <c r="B930" s="207"/>
      <c r="C930" s="207"/>
      <c r="D930" s="14">
        <v>2014</v>
      </c>
      <c r="E930" s="13">
        <v>12.5</v>
      </c>
      <c r="F930" s="13">
        <v>23</v>
      </c>
      <c r="G930" s="13">
        <v>0</v>
      </c>
      <c r="H930" s="13">
        <v>0</v>
      </c>
      <c r="I930" s="13">
        <v>12.5</v>
      </c>
      <c r="J930" s="13">
        <v>23</v>
      </c>
      <c r="K930" s="13">
        <v>0</v>
      </c>
      <c r="L930" s="13">
        <v>0</v>
      </c>
      <c r="M930" s="21" t="s">
        <v>438</v>
      </c>
    </row>
    <row r="931" spans="1:13" s="5" customFormat="1" ht="165" customHeight="1">
      <c r="A931" s="207"/>
      <c r="B931" s="207"/>
      <c r="C931" s="207"/>
      <c r="D931" s="14">
        <v>2015</v>
      </c>
      <c r="E931" s="13">
        <v>14</v>
      </c>
      <c r="F931" s="13">
        <v>25</v>
      </c>
      <c r="G931" s="13">
        <v>0</v>
      </c>
      <c r="H931" s="13">
        <v>0</v>
      </c>
      <c r="I931" s="13">
        <v>14</v>
      </c>
      <c r="J931" s="13">
        <v>25</v>
      </c>
      <c r="K931" s="13">
        <v>0</v>
      </c>
      <c r="L931" s="13">
        <v>0</v>
      </c>
      <c r="M931" s="21" t="s">
        <v>438</v>
      </c>
    </row>
    <row r="932" spans="1:13" s="5" customFormat="1" ht="76.5" customHeight="1">
      <c r="A932" s="206"/>
      <c r="B932" s="206"/>
      <c r="C932" s="206"/>
      <c r="D932" s="14">
        <v>2016</v>
      </c>
      <c r="E932" s="13">
        <v>14</v>
      </c>
      <c r="F932" s="13">
        <v>15</v>
      </c>
      <c r="G932" s="13">
        <v>0</v>
      </c>
      <c r="H932" s="13">
        <v>0</v>
      </c>
      <c r="I932" s="13">
        <v>14</v>
      </c>
      <c r="J932" s="13">
        <v>15</v>
      </c>
      <c r="K932" s="13">
        <v>0</v>
      </c>
      <c r="L932" s="13">
        <v>0</v>
      </c>
      <c r="M932" s="21" t="s">
        <v>901</v>
      </c>
    </row>
    <row r="933" spans="1:13" s="5" customFormat="1" ht="154.5" customHeight="1">
      <c r="A933" s="205" t="s">
        <v>14</v>
      </c>
      <c r="B933" s="205" t="s">
        <v>291</v>
      </c>
      <c r="C933" s="205" t="s">
        <v>24</v>
      </c>
      <c r="D933" s="14" t="s">
        <v>41</v>
      </c>
      <c r="E933" s="13">
        <f>E934+E935+E936+E937</f>
        <v>234</v>
      </c>
      <c r="F933" s="13">
        <f t="shared" ref="F933:L933" si="322">F934+F935+F936+F937</f>
        <v>165.6</v>
      </c>
      <c r="G933" s="13">
        <f t="shared" si="322"/>
        <v>0</v>
      </c>
      <c r="H933" s="13">
        <f t="shared" si="322"/>
        <v>0</v>
      </c>
      <c r="I933" s="13">
        <f t="shared" si="322"/>
        <v>234</v>
      </c>
      <c r="J933" s="13">
        <f t="shared" si="322"/>
        <v>165.6</v>
      </c>
      <c r="K933" s="13">
        <f t="shared" si="322"/>
        <v>0</v>
      </c>
      <c r="L933" s="13">
        <f t="shared" si="322"/>
        <v>0</v>
      </c>
      <c r="M933" s="7" t="s">
        <v>522</v>
      </c>
    </row>
    <row r="934" spans="1:13" s="5" customFormat="1" ht="200.25" customHeight="1">
      <c r="A934" s="207"/>
      <c r="B934" s="207"/>
      <c r="C934" s="207"/>
      <c r="D934" s="14">
        <v>2013</v>
      </c>
      <c r="E934" s="13">
        <v>57</v>
      </c>
      <c r="F934" s="13">
        <v>20</v>
      </c>
      <c r="G934" s="13">
        <v>0</v>
      </c>
      <c r="H934" s="13">
        <v>0</v>
      </c>
      <c r="I934" s="13">
        <v>57</v>
      </c>
      <c r="J934" s="13">
        <v>20</v>
      </c>
      <c r="K934" s="13">
        <v>0</v>
      </c>
      <c r="L934" s="13">
        <v>0</v>
      </c>
      <c r="M934" s="7" t="s">
        <v>351</v>
      </c>
    </row>
    <row r="935" spans="1:13" s="5" customFormat="1" ht="177.75" customHeight="1">
      <c r="A935" s="207"/>
      <c r="B935" s="207"/>
      <c r="C935" s="207"/>
      <c r="D935" s="14">
        <v>2014</v>
      </c>
      <c r="E935" s="13">
        <v>58</v>
      </c>
      <c r="F935" s="13">
        <v>99</v>
      </c>
      <c r="G935" s="13">
        <v>0</v>
      </c>
      <c r="H935" s="13">
        <v>0</v>
      </c>
      <c r="I935" s="13">
        <v>58</v>
      </c>
      <c r="J935" s="13">
        <v>99</v>
      </c>
      <c r="K935" s="13">
        <v>0</v>
      </c>
      <c r="L935" s="13">
        <v>0</v>
      </c>
      <c r="M935" s="7" t="s">
        <v>539</v>
      </c>
    </row>
    <row r="936" spans="1:13" s="5" customFormat="1" ht="36" customHeight="1">
      <c r="A936" s="207"/>
      <c r="B936" s="207"/>
      <c r="C936" s="207"/>
      <c r="D936" s="14">
        <v>2015</v>
      </c>
      <c r="E936" s="13">
        <v>59</v>
      </c>
      <c r="F936" s="13">
        <v>26.2</v>
      </c>
      <c r="G936" s="13">
        <v>0</v>
      </c>
      <c r="H936" s="13">
        <v>0</v>
      </c>
      <c r="I936" s="13">
        <v>59</v>
      </c>
      <c r="J936" s="13">
        <v>26.2</v>
      </c>
      <c r="K936" s="13">
        <v>0</v>
      </c>
      <c r="L936" s="13">
        <v>0</v>
      </c>
      <c r="M936" s="7" t="s">
        <v>787</v>
      </c>
    </row>
    <row r="937" spans="1:13" s="5" customFormat="1" ht="104.25" customHeight="1">
      <c r="A937" s="206"/>
      <c r="B937" s="206"/>
      <c r="C937" s="206"/>
      <c r="D937" s="14">
        <v>2016</v>
      </c>
      <c r="E937" s="13">
        <v>60</v>
      </c>
      <c r="F937" s="13">
        <v>20.399999999999999</v>
      </c>
      <c r="G937" s="13">
        <v>0</v>
      </c>
      <c r="H937" s="13">
        <v>0</v>
      </c>
      <c r="I937" s="13">
        <v>60</v>
      </c>
      <c r="J937" s="13">
        <v>20.399999999999999</v>
      </c>
      <c r="K937" s="13">
        <v>0</v>
      </c>
      <c r="L937" s="13">
        <v>0</v>
      </c>
      <c r="M937" s="7" t="s">
        <v>787</v>
      </c>
    </row>
    <row r="938" spans="1:13" s="5" customFormat="1" ht="51" customHeight="1">
      <c r="A938" s="211" t="s">
        <v>18</v>
      </c>
      <c r="B938" s="205" t="s">
        <v>291</v>
      </c>
      <c r="C938" s="205" t="s">
        <v>52</v>
      </c>
      <c r="D938" s="14" t="s">
        <v>41</v>
      </c>
      <c r="E938" s="13">
        <f>E939+E940+E941+E942</f>
        <v>20</v>
      </c>
      <c r="F938" s="13">
        <f t="shared" ref="F938:L938" si="323">F939+F940+F941+F942</f>
        <v>45.4</v>
      </c>
      <c r="G938" s="13">
        <f t="shared" si="323"/>
        <v>0</v>
      </c>
      <c r="H938" s="13">
        <f t="shared" si="323"/>
        <v>0</v>
      </c>
      <c r="I938" s="13">
        <f t="shared" si="323"/>
        <v>20</v>
      </c>
      <c r="J938" s="13">
        <f t="shared" si="323"/>
        <v>45.4</v>
      </c>
      <c r="K938" s="13">
        <f t="shared" si="323"/>
        <v>0</v>
      </c>
      <c r="L938" s="13">
        <f t="shared" si="323"/>
        <v>0</v>
      </c>
      <c r="M938" s="8"/>
    </row>
    <row r="939" spans="1:13" s="5" customFormat="1" ht="112.5" customHeight="1">
      <c r="A939" s="212"/>
      <c r="B939" s="207"/>
      <c r="C939" s="207"/>
      <c r="D939" s="14">
        <v>2013</v>
      </c>
      <c r="E939" s="13">
        <v>5</v>
      </c>
      <c r="F939" s="132">
        <v>5</v>
      </c>
      <c r="G939" s="132">
        <v>0</v>
      </c>
      <c r="H939" s="132">
        <v>0</v>
      </c>
      <c r="I939" s="132">
        <v>5</v>
      </c>
      <c r="J939" s="132">
        <v>5</v>
      </c>
      <c r="K939" s="132">
        <v>0</v>
      </c>
      <c r="L939" s="132">
        <v>0</v>
      </c>
      <c r="M939" s="154" t="s">
        <v>392</v>
      </c>
    </row>
    <row r="940" spans="1:13" s="5" customFormat="1" ht="45" customHeight="1">
      <c r="A940" s="212"/>
      <c r="B940" s="207"/>
      <c r="C940" s="207"/>
      <c r="D940" s="14">
        <v>2014</v>
      </c>
      <c r="E940" s="13">
        <v>5</v>
      </c>
      <c r="F940" s="132">
        <v>6.8</v>
      </c>
      <c r="G940" s="132">
        <v>0</v>
      </c>
      <c r="H940" s="132">
        <v>0</v>
      </c>
      <c r="I940" s="132">
        <v>5</v>
      </c>
      <c r="J940" s="132">
        <v>6.8</v>
      </c>
      <c r="K940" s="132">
        <v>0</v>
      </c>
      <c r="L940" s="132">
        <v>0</v>
      </c>
      <c r="M940" s="8" t="s">
        <v>593</v>
      </c>
    </row>
    <row r="941" spans="1:13" s="5" customFormat="1" ht="41.25" customHeight="1">
      <c r="A941" s="212"/>
      <c r="B941" s="207"/>
      <c r="C941" s="207"/>
      <c r="D941" s="14">
        <v>2015</v>
      </c>
      <c r="E941" s="13">
        <v>5</v>
      </c>
      <c r="F941" s="132">
        <v>13.6</v>
      </c>
      <c r="G941" s="132">
        <v>0</v>
      </c>
      <c r="H941" s="132">
        <v>0</v>
      </c>
      <c r="I941" s="132">
        <v>5</v>
      </c>
      <c r="J941" s="132">
        <v>13.6</v>
      </c>
      <c r="K941" s="132">
        <v>0</v>
      </c>
      <c r="L941" s="132">
        <v>0</v>
      </c>
      <c r="M941" s="8" t="s">
        <v>705</v>
      </c>
    </row>
    <row r="942" spans="1:13" s="5" customFormat="1" ht="73.5" customHeight="1">
      <c r="A942" s="213"/>
      <c r="B942" s="206"/>
      <c r="C942" s="206"/>
      <c r="D942" s="14">
        <v>2016</v>
      </c>
      <c r="E942" s="13">
        <v>5</v>
      </c>
      <c r="F942" s="132">
        <v>20</v>
      </c>
      <c r="G942" s="132">
        <v>0</v>
      </c>
      <c r="H942" s="132">
        <v>0</v>
      </c>
      <c r="I942" s="132">
        <v>5</v>
      </c>
      <c r="J942" s="132">
        <v>20</v>
      </c>
      <c r="K942" s="132">
        <v>0</v>
      </c>
      <c r="L942" s="132">
        <v>0</v>
      </c>
      <c r="M942" s="8" t="s">
        <v>876</v>
      </c>
    </row>
    <row r="943" spans="1:13" s="5" customFormat="1" ht="54" customHeight="1">
      <c r="A943" s="211" t="s">
        <v>46</v>
      </c>
      <c r="B943" s="205" t="s">
        <v>291</v>
      </c>
      <c r="C943" s="205" t="s">
        <v>54</v>
      </c>
      <c r="D943" s="14" t="s">
        <v>41</v>
      </c>
      <c r="E943" s="13">
        <f>E944+E945+E946+E947</f>
        <v>9</v>
      </c>
      <c r="F943" s="13">
        <f t="shared" ref="F943:L943" si="324">F944+F945+F946+F947</f>
        <v>4.4000000000000004</v>
      </c>
      <c r="G943" s="13">
        <f t="shared" si="324"/>
        <v>0</v>
      </c>
      <c r="H943" s="13">
        <f t="shared" si="324"/>
        <v>0</v>
      </c>
      <c r="I943" s="13">
        <f t="shared" si="324"/>
        <v>9</v>
      </c>
      <c r="J943" s="13">
        <f t="shared" si="324"/>
        <v>4.4000000000000004</v>
      </c>
      <c r="K943" s="13">
        <f t="shared" si="324"/>
        <v>0</v>
      </c>
      <c r="L943" s="13">
        <f t="shared" si="324"/>
        <v>0</v>
      </c>
      <c r="M943" s="7"/>
    </row>
    <row r="944" spans="1:13" s="5" customFormat="1" ht="48.75" customHeight="1">
      <c r="A944" s="212"/>
      <c r="B944" s="207"/>
      <c r="C944" s="207"/>
      <c r="D944" s="14">
        <v>2013</v>
      </c>
      <c r="E944" s="13">
        <v>2.1</v>
      </c>
      <c r="F944" s="13">
        <v>2.1</v>
      </c>
      <c r="G944" s="13">
        <v>0</v>
      </c>
      <c r="H944" s="13">
        <v>0</v>
      </c>
      <c r="I944" s="13">
        <v>2.1</v>
      </c>
      <c r="J944" s="13">
        <v>2.1</v>
      </c>
      <c r="K944" s="13">
        <v>0</v>
      </c>
      <c r="L944" s="13">
        <v>0</v>
      </c>
      <c r="M944" s="7" t="s">
        <v>368</v>
      </c>
    </row>
    <row r="945" spans="1:13" s="5" customFormat="1" ht="42" customHeight="1">
      <c r="A945" s="212"/>
      <c r="B945" s="207"/>
      <c r="C945" s="207"/>
      <c r="D945" s="14">
        <v>2014</v>
      </c>
      <c r="E945" s="13">
        <v>2.2000000000000002</v>
      </c>
      <c r="F945" s="13">
        <v>0</v>
      </c>
      <c r="G945" s="13">
        <v>0</v>
      </c>
      <c r="H945" s="13">
        <v>0</v>
      </c>
      <c r="I945" s="13">
        <v>2.2000000000000002</v>
      </c>
      <c r="J945" s="13">
        <v>0</v>
      </c>
      <c r="K945" s="13">
        <v>0</v>
      </c>
      <c r="L945" s="13"/>
      <c r="M945" s="7" t="s">
        <v>577</v>
      </c>
    </row>
    <row r="946" spans="1:13" s="5" customFormat="1" ht="58.5" customHeight="1">
      <c r="A946" s="212"/>
      <c r="B946" s="207"/>
      <c r="C946" s="207"/>
      <c r="D946" s="14">
        <v>2015</v>
      </c>
      <c r="E946" s="13">
        <v>2.2999999999999998</v>
      </c>
      <c r="F946" s="13">
        <v>2.2999999999999998</v>
      </c>
      <c r="G946" s="13">
        <v>0</v>
      </c>
      <c r="H946" s="13">
        <v>0</v>
      </c>
      <c r="I946" s="13">
        <v>2.2999999999999998</v>
      </c>
      <c r="J946" s="13">
        <v>2.2999999999999998</v>
      </c>
      <c r="K946" s="13">
        <v>0</v>
      </c>
      <c r="L946" s="13">
        <v>0</v>
      </c>
      <c r="M946" s="7" t="s">
        <v>368</v>
      </c>
    </row>
    <row r="947" spans="1:13" s="5" customFormat="1" ht="58.5" customHeight="1">
      <c r="A947" s="213"/>
      <c r="B947" s="206"/>
      <c r="C947" s="206"/>
      <c r="D947" s="14">
        <v>2016</v>
      </c>
      <c r="E947" s="13">
        <v>2.4</v>
      </c>
      <c r="F947" s="13">
        <v>0</v>
      </c>
      <c r="G947" s="13">
        <v>0</v>
      </c>
      <c r="H947" s="13">
        <v>0</v>
      </c>
      <c r="I947" s="13">
        <v>2.4</v>
      </c>
      <c r="J947" s="13">
        <v>0</v>
      </c>
      <c r="K947" s="13">
        <v>0</v>
      </c>
      <c r="L947" s="13">
        <v>0</v>
      </c>
      <c r="M947" s="7" t="s">
        <v>867</v>
      </c>
    </row>
    <row r="948" spans="1:13" s="5" customFormat="1" ht="48" customHeight="1">
      <c r="A948" s="211" t="s">
        <v>47</v>
      </c>
      <c r="B948" s="205" t="s">
        <v>291</v>
      </c>
      <c r="C948" s="205" t="s">
        <v>17</v>
      </c>
      <c r="D948" s="14" t="s">
        <v>41</v>
      </c>
      <c r="E948" s="13">
        <f>E949+E950+E951+E952</f>
        <v>18.5</v>
      </c>
      <c r="F948" s="13">
        <f t="shared" ref="F948:L948" si="325">F949+F950+F951+F952</f>
        <v>19</v>
      </c>
      <c r="G948" s="13">
        <f t="shared" si="325"/>
        <v>0</v>
      </c>
      <c r="H948" s="13">
        <f t="shared" si="325"/>
        <v>0</v>
      </c>
      <c r="I948" s="13">
        <f t="shared" si="325"/>
        <v>18.5</v>
      </c>
      <c r="J948" s="13">
        <f t="shared" si="325"/>
        <v>19</v>
      </c>
      <c r="K948" s="13">
        <f t="shared" si="325"/>
        <v>0</v>
      </c>
      <c r="L948" s="13">
        <f t="shared" si="325"/>
        <v>0</v>
      </c>
      <c r="M948" s="7"/>
    </row>
    <row r="949" spans="1:13" s="5" customFormat="1" ht="59.25" customHeight="1">
      <c r="A949" s="212"/>
      <c r="B949" s="207"/>
      <c r="C949" s="207"/>
      <c r="D949" s="14">
        <v>2013</v>
      </c>
      <c r="E949" s="13">
        <v>3.5</v>
      </c>
      <c r="F949" s="13">
        <v>3.8</v>
      </c>
      <c r="G949" s="13">
        <v>0</v>
      </c>
      <c r="H949" s="13">
        <v>0</v>
      </c>
      <c r="I949" s="13">
        <v>3.5</v>
      </c>
      <c r="J949" s="13">
        <v>3.8</v>
      </c>
      <c r="K949" s="13">
        <v>0</v>
      </c>
      <c r="L949" s="13">
        <v>0</v>
      </c>
      <c r="M949" s="7" t="s">
        <v>401</v>
      </c>
    </row>
    <row r="950" spans="1:13" s="5" customFormat="1" ht="45" customHeight="1">
      <c r="A950" s="212"/>
      <c r="B950" s="207"/>
      <c r="C950" s="207"/>
      <c r="D950" s="14">
        <v>2014</v>
      </c>
      <c r="E950" s="13">
        <v>5</v>
      </c>
      <c r="F950" s="13">
        <v>15</v>
      </c>
      <c r="G950" s="13">
        <v>0</v>
      </c>
      <c r="H950" s="13">
        <v>0</v>
      </c>
      <c r="I950" s="13">
        <v>5</v>
      </c>
      <c r="J950" s="13">
        <v>15</v>
      </c>
      <c r="K950" s="13">
        <v>0</v>
      </c>
      <c r="L950" s="13">
        <v>0</v>
      </c>
      <c r="M950" s="7" t="s">
        <v>401</v>
      </c>
    </row>
    <row r="951" spans="1:13" s="5" customFormat="1" ht="50.25" customHeight="1">
      <c r="A951" s="212"/>
      <c r="B951" s="207"/>
      <c r="C951" s="207"/>
      <c r="D951" s="14">
        <v>2015</v>
      </c>
      <c r="E951" s="13">
        <v>5</v>
      </c>
      <c r="F951" s="13">
        <v>0.2</v>
      </c>
      <c r="G951" s="13"/>
      <c r="H951" s="13"/>
      <c r="I951" s="13">
        <v>5</v>
      </c>
      <c r="J951" s="13">
        <v>0.2</v>
      </c>
      <c r="K951" s="13"/>
      <c r="L951" s="13"/>
      <c r="M951" s="21" t="s">
        <v>755</v>
      </c>
    </row>
    <row r="952" spans="1:13" s="5" customFormat="1" ht="50.25" customHeight="1">
      <c r="A952" s="213"/>
      <c r="B952" s="206"/>
      <c r="C952" s="206"/>
      <c r="D952" s="14">
        <v>2016</v>
      </c>
      <c r="E952" s="13">
        <v>5</v>
      </c>
      <c r="F952" s="13">
        <v>0</v>
      </c>
      <c r="G952" s="13">
        <v>0</v>
      </c>
      <c r="H952" s="13">
        <v>0</v>
      </c>
      <c r="I952" s="13">
        <v>5</v>
      </c>
      <c r="J952" s="13">
        <v>0</v>
      </c>
      <c r="K952" s="13">
        <v>0</v>
      </c>
      <c r="L952" s="13">
        <v>0</v>
      </c>
      <c r="M952" s="21" t="s">
        <v>852</v>
      </c>
    </row>
    <row r="953" spans="1:13" s="5" customFormat="1" ht="36" customHeight="1">
      <c r="A953" s="223"/>
      <c r="B953" s="229" t="s">
        <v>41</v>
      </c>
      <c r="C953" s="226"/>
      <c r="D953" s="14" t="s">
        <v>41</v>
      </c>
      <c r="E953" s="13">
        <f>E954+E955+E956+E957</f>
        <v>334.5</v>
      </c>
      <c r="F953" s="13">
        <f t="shared" ref="F953:L953" si="326">F954+F955+F956+F957</f>
        <v>268.59999999999997</v>
      </c>
      <c r="G953" s="13">
        <f t="shared" si="326"/>
        <v>0</v>
      </c>
      <c r="H953" s="13">
        <f t="shared" si="326"/>
        <v>0</v>
      </c>
      <c r="I953" s="13">
        <f t="shared" si="326"/>
        <v>334.5</v>
      </c>
      <c r="J953" s="13">
        <f t="shared" si="326"/>
        <v>268.59999999999997</v>
      </c>
      <c r="K953" s="13">
        <f t="shared" si="326"/>
        <v>0</v>
      </c>
      <c r="L953" s="13">
        <f t="shared" si="326"/>
        <v>0</v>
      </c>
      <c r="M953" s="7"/>
    </row>
    <row r="954" spans="1:13" s="5" customFormat="1" ht="36" customHeight="1">
      <c r="A954" s="224"/>
      <c r="B954" s="230"/>
      <c r="C954" s="227"/>
      <c r="D954" s="14">
        <v>2013</v>
      </c>
      <c r="E954" s="13">
        <v>80.099999999999994</v>
      </c>
      <c r="F954" s="13">
        <v>2.1</v>
      </c>
      <c r="G954" s="13">
        <v>0</v>
      </c>
      <c r="H954" s="13">
        <v>0</v>
      </c>
      <c r="I954" s="13">
        <v>80.099999999999994</v>
      </c>
      <c r="J954" s="13">
        <v>2.1</v>
      </c>
      <c r="K954" s="13">
        <v>0</v>
      </c>
      <c r="L954" s="13">
        <v>0</v>
      </c>
      <c r="M954" s="7"/>
    </row>
    <row r="955" spans="1:13" s="5" customFormat="1" ht="46.5" customHeight="1">
      <c r="A955" s="224"/>
      <c r="B955" s="230"/>
      <c r="C955" s="227"/>
      <c r="D955" s="14">
        <v>2014</v>
      </c>
      <c r="E955" s="13">
        <f>E930+E935+E940+E945+E950</f>
        <v>82.7</v>
      </c>
      <c r="F955" s="13">
        <f t="shared" ref="F955:L955" si="327">F930+F935+F940+F945+F950</f>
        <v>143.80000000000001</v>
      </c>
      <c r="G955" s="13">
        <f t="shared" si="327"/>
        <v>0</v>
      </c>
      <c r="H955" s="13">
        <f t="shared" si="327"/>
        <v>0</v>
      </c>
      <c r="I955" s="13">
        <f t="shared" si="327"/>
        <v>82.7</v>
      </c>
      <c r="J955" s="13">
        <f t="shared" si="327"/>
        <v>143.80000000000001</v>
      </c>
      <c r="K955" s="13">
        <f t="shared" si="327"/>
        <v>0</v>
      </c>
      <c r="L955" s="13">
        <f t="shared" si="327"/>
        <v>0</v>
      </c>
      <c r="M955" s="7"/>
    </row>
    <row r="956" spans="1:13" s="5" customFormat="1" ht="46.5" customHeight="1">
      <c r="A956" s="224"/>
      <c r="B956" s="230"/>
      <c r="C956" s="227"/>
      <c r="D956" s="14">
        <v>2015</v>
      </c>
      <c r="E956" s="13">
        <f>E931+E936+E941+E946+E951</f>
        <v>85.3</v>
      </c>
      <c r="F956" s="13">
        <f t="shared" ref="F956:L956" si="328">F931+F936+F941+F946+F951</f>
        <v>67.3</v>
      </c>
      <c r="G956" s="13">
        <f t="shared" si="328"/>
        <v>0</v>
      </c>
      <c r="H956" s="13">
        <f t="shared" si="328"/>
        <v>0</v>
      </c>
      <c r="I956" s="13">
        <f t="shared" si="328"/>
        <v>85.3</v>
      </c>
      <c r="J956" s="13">
        <f t="shared" si="328"/>
        <v>67.3</v>
      </c>
      <c r="K956" s="13">
        <f t="shared" si="328"/>
        <v>0</v>
      </c>
      <c r="L956" s="13">
        <f t="shared" si="328"/>
        <v>0</v>
      </c>
      <c r="M956" s="7"/>
    </row>
    <row r="957" spans="1:13" s="5" customFormat="1" ht="46.5" customHeight="1">
      <c r="A957" s="225"/>
      <c r="B957" s="231"/>
      <c r="C957" s="228"/>
      <c r="D957" s="14">
        <v>2016</v>
      </c>
      <c r="E957" s="13">
        <f>E932+E937+E942+E947+E952</f>
        <v>86.4</v>
      </c>
      <c r="F957" s="13">
        <f t="shared" ref="F957:L957" si="329">F932+F937+F942+F947+F952</f>
        <v>55.4</v>
      </c>
      <c r="G957" s="13">
        <f t="shared" si="329"/>
        <v>0</v>
      </c>
      <c r="H957" s="13">
        <f t="shared" si="329"/>
        <v>0</v>
      </c>
      <c r="I957" s="13">
        <f t="shared" si="329"/>
        <v>86.4</v>
      </c>
      <c r="J957" s="13">
        <f t="shared" si="329"/>
        <v>55.4</v>
      </c>
      <c r="K957" s="13">
        <f t="shared" si="329"/>
        <v>0</v>
      </c>
      <c r="L957" s="13">
        <f t="shared" si="329"/>
        <v>0</v>
      </c>
      <c r="M957" s="7"/>
    </row>
    <row r="958" spans="1:13" s="5" customFormat="1" ht="60" customHeight="1">
      <c r="A958" s="205" t="s">
        <v>22</v>
      </c>
      <c r="B958" s="205" t="s">
        <v>292</v>
      </c>
      <c r="C958" s="205" t="s">
        <v>35</v>
      </c>
      <c r="D958" s="14" t="s">
        <v>41</v>
      </c>
      <c r="E958" s="13">
        <f>E959+E960+E961+E962</f>
        <v>1172.2</v>
      </c>
      <c r="F958" s="13">
        <f t="shared" ref="F958:L958" si="330">F959+F960+F961+F962</f>
        <v>1308.5</v>
      </c>
      <c r="G958" s="13">
        <f t="shared" si="330"/>
        <v>588.9</v>
      </c>
      <c r="H958" s="13">
        <f t="shared" si="330"/>
        <v>649</v>
      </c>
      <c r="I958" s="13">
        <f t="shared" si="330"/>
        <v>583.29999999999995</v>
      </c>
      <c r="J958" s="13">
        <f t="shared" si="330"/>
        <v>659.5</v>
      </c>
      <c r="K958" s="13">
        <f t="shared" si="330"/>
        <v>0</v>
      </c>
      <c r="L958" s="13">
        <f t="shared" si="330"/>
        <v>0</v>
      </c>
      <c r="M958" s="11"/>
    </row>
    <row r="959" spans="1:13" s="5" customFormat="1" ht="137.25" customHeight="1">
      <c r="A959" s="207"/>
      <c r="B959" s="207"/>
      <c r="C959" s="207"/>
      <c r="D959" s="14">
        <v>2013</v>
      </c>
      <c r="E959" s="13">
        <v>1107.7</v>
      </c>
      <c r="F959" s="13">
        <v>1167</v>
      </c>
      <c r="G959" s="13">
        <v>588.9</v>
      </c>
      <c r="H959" s="13">
        <v>649</v>
      </c>
      <c r="I959" s="13">
        <v>518.79999999999995</v>
      </c>
      <c r="J959" s="13">
        <v>518</v>
      </c>
      <c r="K959" s="13">
        <v>0</v>
      </c>
      <c r="L959" s="13">
        <v>0</v>
      </c>
      <c r="M959" s="11" t="s">
        <v>439</v>
      </c>
    </row>
    <row r="960" spans="1:13" s="5" customFormat="1" ht="66" customHeight="1">
      <c r="A960" s="207"/>
      <c r="B960" s="207"/>
      <c r="C960" s="207"/>
      <c r="D960" s="14">
        <v>2014</v>
      </c>
      <c r="E960" s="13">
        <v>17.5</v>
      </c>
      <c r="F960" s="13">
        <v>52.5</v>
      </c>
      <c r="G960" s="13">
        <v>0</v>
      </c>
      <c r="H960" s="13">
        <v>0</v>
      </c>
      <c r="I960" s="13">
        <v>17.5</v>
      </c>
      <c r="J960" s="13">
        <v>52.5</v>
      </c>
      <c r="K960" s="13">
        <v>0</v>
      </c>
      <c r="L960" s="13">
        <v>0</v>
      </c>
      <c r="M960" s="11" t="s">
        <v>439</v>
      </c>
    </row>
    <row r="961" spans="1:13" s="5" customFormat="1" ht="65.25" customHeight="1">
      <c r="A961" s="207"/>
      <c r="B961" s="207"/>
      <c r="C961" s="207"/>
      <c r="D961" s="14">
        <v>2015</v>
      </c>
      <c r="E961" s="13">
        <v>23.5</v>
      </c>
      <c r="F961" s="13">
        <v>63</v>
      </c>
      <c r="G961" s="13">
        <v>0</v>
      </c>
      <c r="H961" s="13">
        <v>0</v>
      </c>
      <c r="I961" s="13">
        <v>23.5</v>
      </c>
      <c r="J961" s="13">
        <v>63</v>
      </c>
      <c r="K961" s="13">
        <v>0</v>
      </c>
      <c r="L961" s="13">
        <v>0</v>
      </c>
      <c r="M961" s="11" t="s">
        <v>439</v>
      </c>
    </row>
    <row r="962" spans="1:13" s="5" customFormat="1" ht="85.5" customHeight="1">
      <c r="A962" s="206"/>
      <c r="B962" s="206"/>
      <c r="C962" s="206"/>
      <c r="D962" s="14">
        <v>2016</v>
      </c>
      <c r="E962" s="13">
        <v>23.5</v>
      </c>
      <c r="F962" s="13">
        <v>26</v>
      </c>
      <c r="G962" s="13">
        <v>0</v>
      </c>
      <c r="H962" s="13">
        <v>0</v>
      </c>
      <c r="I962" s="13">
        <v>23.5</v>
      </c>
      <c r="J962" s="13">
        <v>26</v>
      </c>
      <c r="K962" s="13">
        <v>0</v>
      </c>
      <c r="L962" s="13">
        <v>0</v>
      </c>
      <c r="M962" s="11" t="s">
        <v>902</v>
      </c>
    </row>
    <row r="963" spans="1:13" s="5" customFormat="1" ht="58.5" customHeight="1">
      <c r="A963" s="205" t="s">
        <v>26</v>
      </c>
      <c r="B963" s="205" t="s">
        <v>292</v>
      </c>
      <c r="C963" s="205" t="s">
        <v>24</v>
      </c>
      <c r="D963" s="14" t="s">
        <v>41</v>
      </c>
      <c r="E963" s="13">
        <f>E964+E965+E966+E967</f>
        <v>892</v>
      </c>
      <c r="F963" s="13">
        <f t="shared" ref="F963:L963" si="331">F964+F965+F966+F967</f>
        <v>842.7</v>
      </c>
      <c r="G963" s="13">
        <f t="shared" si="331"/>
        <v>0</v>
      </c>
      <c r="H963" s="13">
        <f t="shared" si="331"/>
        <v>0</v>
      </c>
      <c r="I963" s="13">
        <f t="shared" si="331"/>
        <v>892</v>
      </c>
      <c r="J963" s="13">
        <f t="shared" si="331"/>
        <v>842.7</v>
      </c>
      <c r="K963" s="13">
        <f t="shared" si="331"/>
        <v>0</v>
      </c>
      <c r="L963" s="13">
        <f t="shared" si="331"/>
        <v>0</v>
      </c>
      <c r="M963" s="7"/>
    </row>
    <row r="964" spans="1:13" s="5" customFormat="1" ht="54" customHeight="1">
      <c r="A964" s="207"/>
      <c r="B964" s="207"/>
      <c r="C964" s="207"/>
      <c r="D964" s="14">
        <v>2013</v>
      </c>
      <c r="E964" s="13">
        <v>220</v>
      </c>
      <c r="F964" s="13">
        <v>386</v>
      </c>
      <c r="G964" s="13">
        <v>0</v>
      </c>
      <c r="H964" s="13">
        <v>0</v>
      </c>
      <c r="I964" s="13">
        <v>220</v>
      </c>
      <c r="J964" s="13">
        <v>386</v>
      </c>
      <c r="K964" s="13">
        <v>0</v>
      </c>
      <c r="L964" s="13">
        <v>0</v>
      </c>
      <c r="M964" s="7" t="s">
        <v>352</v>
      </c>
    </row>
    <row r="965" spans="1:13" s="5" customFormat="1" ht="50.25" customHeight="1">
      <c r="A965" s="207"/>
      <c r="B965" s="207"/>
      <c r="C965" s="207"/>
      <c r="D965" s="14">
        <v>2014</v>
      </c>
      <c r="E965" s="13">
        <v>222</v>
      </c>
      <c r="F965" s="13">
        <v>320.39999999999998</v>
      </c>
      <c r="G965" s="13">
        <v>0</v>
      </c>
      <c r="H965" s="13">
        <v>0</v>
      </c>
      <c r="I965" s="13">
        <v>222</v>
      </c>
      <c r="J965" s="13">
        <v>320.39999999999998</v>
      </c>
      <c r="K965" s="13">
        <v>0</v>
      </c>
      <c r="L965" s="13">
        <v>0</v>
      </c>
      <c r="M965" s="161" t="s">
        <v>540</v>
      </c>
    </row>
    <row r="966" spans="1:13" s="5" customFormat="1" ht="35.25" customHeight="1">
      <c r="A966" s="207"/>
      <c r="B966" s="207"/>
      <c r="C966" s="207"/>
      <c r="D966" s="14">
        <v>2015</v>
      </c>
      <c r="E966" s="13">
        <v>224</v>
      </c>
      <c r="F966" s="13">
        <v>92.2</v>
      </c>
      <c r="G966" s="13">
        <v>0</v>
      </c>
      <c r="H966" s="13">
        <v>0</v>
      </c>
      <c r="I966" s="13">
        <v>224</v>
      </c>
      <c r="J966" s="13">
        <v>92.2</v>
      </c>
      <c r="K966" s="13">
        <v>0</v>
      </c>
      <c r="L966" s="13">
        <v>0</v>
      </c>
      <c r="M966" s="7" t="s">
        <v>788</v>
      </c>
    </row>
    <row r="967" spans="1:13" s="5" customFormat="1" ht="131.25" customHeight="1">
      <c r="A967" s="206"/>
      <c r="B967" s="206"/>
      <c r="C967" s="206"/>
      <c r="D967" s="14">
        <v>2016</v>
      </c>
      <c r="E967" s="13">
        <v>226</v>
      </c>
      <c r="F967" s="13">
        <v>44.1</v>
      </c>
      <c r="G967" s="13">
        <v>0</v>
      </c>
      <c r="H967" s="13">
        <v>0</v>
      </c>
      <c r="I967" s="13">
        <v>226</v>
      </c>
      <c r="J967" s="13">
        <v>44.1</v>
      </c>
      <c r="K967" s="13">
        <v>0</v>
      </c>
      <c r="L967" s="13">
        <v>0</v>
      </c>
      <c r="M967" s="7" t="s">
        <v>862</v>
      </c>
    </row>
    <row r="968" spans="1:13" s="5" customFormat="1" ht="42.75" customHeight="1">
      <c r="A968" s="205" t="s">
        <v>25</v>
      </c>
      <c r="B968" s="205" t="s">
        <v>292</v>
      </c>
      <c r="C968" s="205" t="s">
        <v>52</v>
      </c>
      <c r="D968" s="14" t="s">
        <v>41</v>
      </c>
      <c r="E968" s="13">
        <f>E969+E970+E972+E973</f>
        <v>10.5</v>
      </c>
      <c r="F968" s="13">
        <f t="shared" ref="F968:L968" si="332">F969+F970+F972+F973</f>
        <v>44.699999999999996</v>
      </c>
      <c r="G968" s="13">
        <f t="shared" si="332"/>
        <v>0</v>
      </c>
      <c r="H968" s="13">
        <f t="shared" si="332"/>
        <v>0</v>
      </c>
      <c r="I968" s="13">
        <f t="shared" si="332"/>
        <v>10.5</v>
      </c>
      <c r="J968" s="13">
        <f t="shared" si="332"/>
        <v>44.699999999999996</v>
      </c>
      <c r="K968" s="13">
        <f t="shared" si="332"/>
        <v>0</v>
      </c>
      <c r="L968" s="13">
        <f t="shared" si="332"/>
        <v>0</v>
      </c>
      <c r="M968" s="8"/>
    </row>
    <row r="969" spans="1:13" s="5" customFormat="1" ht="77.25" customHeight="1">
      <c r="A969" s="207"/>
      <c r="B969" s="207"/>
      <c r="C969" s="207"/>
      <c r="D969" s="14">
        <v>2013</v>
      </c>
      <c r="E969" s="13">
        <v>2.5</v>
      </c>
      <c r="F969" s="132">
        <v>20</v>
      </c>
      <c r="G969" s="132">
        <v>0</v>
      </c>
      <c r="H969" s="132">
        <v>0</v>
      </c>
      <c r="I969" s="132">
        <v>2.5</v>
      </c>
      <c r="J969" s="132">
        <v>20</v>
      </c>
      <c r="K969" s="132">
        <v>0</v>
      </c>
      <c r="L969" s="132">
        <v>0</v>
      </c>
      <c r="M969" s="154" t="s">
        <v>393</v>
      </c>
    </row>
    <row r="970" spans="1:13" s="5" customFormat="1" ht="79.5" customHeight="1">
      <c r="A970" s="207"/>
      <c r="B970" s="207"/>
      <c r="C970" s="207"/>
      <c r="D970" s="14">
        <v>2014</v>
      </c>
      <c r="E970" s="13">
        <v>2.5</v>
      </c>
      <c r="F970" s="132">
        <v>20.399999999999999</v>
      </c>
      <c r="G970" s="132">
        <v>0</v>
      </c>
      <c r="H970" s="132">
        <v>0</v>
      </c>
      <c r="I970" s="132">
        <v>2.5</v>
      </c>
      <c r="J970" s="132">
        <v>20.399999999999999</v>
      </c>
      <c r="K970" s="132">
        <v>0</v>
      </c>
      <c r="L970" s="132">
        <v>0</v>
      </c>
      <c r="M970" s="92" t="s">
        <v>517</v>
      </c>
    </row>
    <row r="971" spans="1:13" s="5" customFormat="1" ht="79.5" customHeight="1">
      <c r="A971" s="207"/>
      <c r="B971" s="207"/>
      <c r="C971" s="207"/>
      <c r="D971" s="14"/>
      <c r="E971" s="13"/>
      <c r="F971" s="132"/>
      <c r="G971" s="132"/>
      <c r="H971" s="132"/>
      <c r="I971" s="132"/>
      <c r="J971" s="132"/>
      <c r="K971" s="132"/>
      <c r="L971" s="132"/>
      <c r="M971" s="162"/>
    </row>
    <row r="972" spans="1:13" s="5" customFormat="1" ht="53.25" customHeight="1">
      <c r="A972" s="207"/>
      <c r="B972" s="207"/>
      <c r="C972" s="207"/>
      <c r="D972" s="14">
        <v>2015</v>
      </c>
      <c r="E972" s="13">
        <v>2.5</v>
      </c>
      <c r="F972" s="132">
        <v>4.3</v>
      </c>
      <c r="G972" s="132">
        <v>0</v>
      </c>
      <c r="H972" s="132">
        <v>0</v>
      </c>
      <c r="I972" s="132">
        <v>2.5</v>
      </c>
      <c r="J972" s="132">
        <v>4.3</v>
      </c>
      <c r="K972" s="132">
        <v>0</v>
      </c>
      <c r="L972" s="132">
        <v>0</v>
      </c>
      <c r="M972" s="85" t="s">
        <v>780</v>
      </c>
    </row>
    <row r="973" spans="1:13" s="5" customFormat="1" ht="53.25" customHeight="1">
      <c r="A973" s="206"/>
      <c r="B973" s="206"/>
      <c r="C973" s="206"/>
      <c r="D973" s="14">
        <v>2016</v>
      </c>
      <c r="E973" s="13">
        <v>3</v>
      </c>
      <c r="F973" s="132">
        <v>0</v>
      </c>
      <c r="G973" s="132">
        <v>0</v>
      </c>
      <c r="H973" s="132">
        <v>0</v>
      </c>
      <c r="I973" s="132">
        <v>3</v>
      </c>
      <c r="J973" s="132">
        <v>0</v>
      </c>
      <c r="K973" s="132">
        <v>0</v>
      </c>
      <c r="L973" s="132">
        <v>0</v>
      </c>
      <c r="M973" s="85" t="s">
        <v>877</v>
      </c>
    </row>
    <row r="974" spans="1:13" s="5" customFormat="1" ht="51.75" customHeight="1">
      <c r="A974" s="12" t="s">
        <v>29</v>
      </c>
      <c r="B974" s="205" t="s">
        <v>292</v>
      </c>
      <c r="C974" s="205" t="s">
        <v>55</v>
      </c>
      <c r="D974" s="14" t="s">
        <v>41</v>
      </c>
      <c r="E974" s="13">
        <f>E975+E976+E977+E978</f>
        <v>176</v>
      </c>
      <c r="F974" s="13">
        <f t="shared" ref="F974:L974" si="333">F975+F976+F977+F978</f>
        <v>105.60000000000001</v>
      </c>
      <c r="G974" s="13">
        <f t="shared" si="333"/>
        <v>0</v>
      </c>
      <c r="H974" s="13">
        <f t="shared" si="333"/>
        <v>0</v>
      </c>
      <c r="I974" s="13">
        <f t="shared" si="333"/>
        <v>176</v>
      </c>
      <c r="J974" s="13">
        <f t="shared" si="333"/>
        <v>105.60000000000001</v>
      </c>
      <c r="K974" s="13">
        <f t="shared" si="333"/>
        <v>0</v>
      </c>
      <c r="L974" s="13">
        <f t="shared" si="333"/>
        <v>0</v>
      </c>
      <c r="M974" s="7"/>
    </row>
    <row r="975" spans="1:13" s="5" customFormat="1" ht="69" customHeight="1">
      <c r="A975" s="233"/>
      <c r="B975" s="207"/>
      <c r="C975" s="207"/>
      <c r="D975" s="14">
        <v>2013</v>
      </c>
      <c r="E975" s="13">
        <v>43</v>
      </c>
      <c r="F975" s="13">
        <v>15.6</v>
      </c>
      <c r="G975" s="13">
        <v>0</v>
      </c>
      <c r="H975" s="13">
        <v>0</v>
      </c>
      <c r="I975" s="13">
        <v>43</v>
      </c>
      <c r="J975" s="13">
        <v>15.6</v>
      </c>
      <c r="K975" s="13">
        <v>0</v>
      </c>
      <c r="L975" s="13">
        <v>0</v>
      </c>
      <c r="M975" s="7" t="s">
        <v>409</v>
      </c>
    </row>
    <row r="976" spans="1:13" s="5" customFormat="1" ht="50.25" customHeight="1">
      <c r="A976" s="233"/>
      <c r="B976" s="207"/>
      <c r="C976" s="207"/>
      <c r="D976" s="14">
        <v>2014</v>
      </c>
      <c r="E976" s="13">
        <v>43</v>
      </c>
      <c r="F976" s="13">
        <v>41.7</v>
      </c>
      <c r="G976" s="13">
        <v>0</v>
      </c>
      <c r="H976" s="13">
        <v>0</v>
      </c>
      <c r="I976" s="13">
        <v>43</v>
      </c>
      <c r="J976" s="13">
        <v>41.7</v>
      </c>
      <c r="K976" s="13">
        <v>0</v>
      </c>
      <c r="L976" s="13">
        <v>0</v>
      </c>
      <c r="M976" s="21" t="s">
        <v>604</v>
      </c>
    </row>
    <row r="977" spans="1:13" s="5" customFormat="1" ht="77.25" customHeight="1">
      <c r="A977" s="233"/>
      <c r="B977" s="207"/>
      <c r="C977" s="207"/>
      <c r="D977" s="14">
        <v>2015</v>
      </c>
      <c r="E977" s="13">
        <v>45</v>
      </c>
      <c r="F977" s="13">
        <v>25</v>
      </c>
      <c r="G977" s="13">
        <v>0</v>
      </c>
      <c r="H977" s="13">
        <v>0</v>
      </c>
      <c r="I977" s="13">
        <v>45</v>
      </c>
      <c r="J977" s="13">
        <v>25</v>
      </c>
      <c r="K977" s="13">
        <v>0</v>
      </c>
      <c r="L977" s="13">
        <v>0</v>
      </c>
      <c r="M977" s="21" t="s">
        <v>709</v>
      </c>
    </row>
    <row r="978" spans="1:13" s="5" customFormat="1" ht="96" customHeight="1">
      <c r="A978" s="234"/>
      <c r="B978" s="206"/>
      <c r="C978" s="206"/>
      <c r="D978" s="14">
        <v>2016</v>
      </c>
      <c r="E978" s="13">
        <v>45</v>
      </c>
      <c r="F978" s="13">
        <v>23.3</v>
      </c>
      <c r="G978" s="13">
        <v>0</v>
      </c>
      <c r="H978" s="13">
        <v>0</v>
      </c>
      <c r="I978" s="13">
        <v>45</v>
      </c>
      <c r="J978" s="13">
        <v>23.3</v>
      </c>
      <c r="K978" s="13">
        <v>0</v>
      </c>
      <c r="L978" s="13">
        <v>0</v>
      </c>
      <c r="M978" s="21" t="s">
        <v>847</v>
      </c>
    </row>
    <row r="979" spans="1:13" s="5" customFormat="1" ht="51" customHeight="1">
      <c r="A979" s="205" t="s">
        <v>213</v>
      </c>
      <c r="B979" s="205" t="s">
        <v>292</v>
      </c>
      <c r="C979" s="205" t="s">
        <v>51</v>
      </c>
      <c r="D979" s="14" t="s">
        <v>41</v>
      </c>
      <c r="E979" s="13">
        <f>E980+E981+E982+E983</f>
        <v>56</v>
      </c>
      <c r="F979" s="13">
        <f t="shared" ref="F979:L979" si="334">F980+F981+F982+F983</f>
        <v>50.4</v>
      </c>
      <c r="G979" s="13">
        <f t="shared" si="334"/>
        <v>0</v>
      </c>
      <c r="H979" s="13">
        <f t="shared" si="334"/>
        <v>0</v>
      </c>
      <c r="I979" s="13">
        <f t="shared" si="334"/>
        <v>56</v>
      </c>
      <c r="J979" s="13">
        <f t="shared" si="334"/>
        <v>50.4</v>
      </c>
      <c r="K979" s="13">
        <f t="shared" si="334"/>
        <v>0</v>
      </c>
      <c r="L979" s="13">
        <f t="shared" si="334"/>
        <v>0</v>
      </c>
      <c r="M979" s="7"/>
    </row>
    <row r="980" spans="1:13" s="5" customFormat="1" ht="53.25" customHeight="1">
      <c r="A980" s="207"/>
      <c r="B980" s="207"/>
      <c r="C980" s="207"/>
      <c r="D980" s="14">
        <v>2013</v>
      </c>
      <c r="E980" s="13">
        <v>14</v>
      </c>
      <c r="F980" s="13">
        <v>14</v>
      </c>
      <c r="G980" s="13">
        <v>0</v>
      </c>
      <c r="H980" s="13">
        <v>0</v>
      </c>
      <c r="I980" s="13">
        <v>14</v>
      </c>
      <c r="J980" s="13">
        <v>14</v>
      </c>
      <c r="K980" s="13">
        <v>0</v>
      </c>
      <c r="L980" s="13">
        <v>0</v>
      </c>
      <c r="M980" s="7" t="s">
        <v>317</v>
      </c>
    </row>
    <row r="981" spans="1:13" s="5" customFormat="1" ht="48.75" customHeight="1">
      <c r="A981" s="207"/>
      <c r="B981" s="207"/>
      <c r="C981" s="207"/>
      <c r="D981" s="14">
        <v>2014</v>
      </c>
      <c r="E981" s="13">
        <v>14</v>
      </c>
      <c r="F981" s="13">
        <v>10</v>
      </c>
      <c r="G981" s="13">
        <v>0</v>
      </c>
      <c r="H981" s="13">
        <v>0</v>
      </c>
      <c r="I981" s="13">
        <v>14</v>
      </c>
      <c r="J981" s="13">
        <v>10</v>
      </c>
      <c r="K981" s="13">
        <v>0</v>
      </c>
      <c r="L981" s="13">
        <v>0</v>
      </c>
      <c r="M981" s="137" t="s">
        <v>634</v>
      </c>
    </row>
    <row r="982" spans="1:13" s="5" customFormat="1" ht="48.75" customHeight="1">
      <c r="A982" s="207"/>
      <c r="B982" s="207"/>
      <c r="C982" s="207"/>
      <c r="D982" s="14">
        <v>2015</v>
      </c>
      <c r="E982" s="13">
        <v>14</v>
      </c>
      <c r="F982" s="13">
        <v>10</v>
      </c>
      <c r="G982" s="13">
        <v>0</v>
      </c>
      <c r="H982" s="13">
        <v>0</v>
      </c>
      <c r="I982" s="13">
        <v>14</v>
      </c>
      <c r="J982" s="13">
        <v>10</v>
      </c>
      <c r="K982" s="13">
        <v>0</v>
      </c>
      <c r="L982" s="13">
        <v>0</v>
      </c>
      <c r="M982" s="7" t="s">
        <v>317</v>
      </c>
    </row>
    <row r="983" spans="1:13" s="5" customFormat="1" ht="132.75" customHeight="1">
      <c r="A983" s="206"/>
      <c r="B983" s="206"/>
      <c r="C983" s="206"/>
      <c r="D983" s="14">
        <v>2016</v>
      </c>
      <c r="E983" s="13">
        <v>14</v>
      </c>
      <c r="F983" s="13">
        <v>16.399999999999999</v>
      </c>
      <c r="G983" s="13">
        <v>0</v>
      </c>
      <c r="H983" s="13">
        <v>0</v>
      </c>
      <c r="I983" s="13">
        <v>14</v>
      </c>
      <c r="J983" s="13">
        <v>16.399999999999999</v>
      </c>
      <c r="K983" s="13">
        <v>0</v>
      </c>
      <c r="L983" s="13">
        <v>0</v>
      </c>
      <c r="M983" s="137" t="s">
        <v>872</v>
      </c>
    </row>
    <row r="984" spans="1:13" s="5" customFormat="1" ht="51.75" customHeight="1">
      <c r="A984" s="205" t="s">
        <v>215</v>
      </c>
      <c r="B984" s="205" t="s">
        <v>292</v>
      </c>
      <c r="C984" s="205" t="s">
        <v>54</v>
      </c>
      <c r="D984" s="14" t="s">
        <v>41</v>
      </c>
      <c r="E984" s="13">
        <f>E985+E986+E987+E988</f>
        <v>12.600000000000001</v>
      </c>
      <c r="F984" s="13">
        <f t="shared" ref="F984:L984" si="335">F985+F986+F987+F988</f>
        <v>22.2</v>
      </c>
      <c r="G984" s="13">
        <f t="shared" si="335"/>
        <v>0</v>
      </c>
      <c r="H984" s="13">
        <f t="shared" si="335"/>
        <v>0</v>
      </c>
      <c r="I984" s="13">
        <f t="shared" si="335"/>
        <v>12.600000000000001</v>
      </c>
      <c r="J984" s="13">
        <f t="shared" si="335"/>
        <v>22.2</v>
      </c>
      <c r="K984" s="13">
        <f t="shared" si="335"/>
        <v>0</v>
      </c>
      <c r="L984" s="13">
        <f t="shared" si="335"/>
        <v>0</v>
      </c>
      <c r="M984" s="7"/>
    </row>
    <row r="985" spans="1:13" s="5" customFormat="1" ht="57.75" customHeight="1">
      <c r="A985" s="207"/>
      <c r="B985" s="207"/>
      <c r="C985" s="207"/>
      <c r="D985" s="14">
        <v>2013</v>
      </c>
      <c r="E985" s="13">
        <v>3</v>
      </c>
      <c r="F985" s="13">
        <v>10.5</v>
      </c>
      <c r="G985" s="13">
        <v>0</v>
      </c>
      <c r="H985" s="13">
        <v>0</v>
      </c>
      <c r="I985" s="13">
        <v>3</v>
      </c>
      <c r="J985" s="13">
        <v>10.5</v>
      </c>
      <c r="K985" s="13">
        <v>0</v>
      </c>
      <c r="L985" s="13">
        <v>0</v>
      </c>
      <c r="M985" s="7" t="s">
        <v>369</v>
      </c>
    </row>
    <row r="986" spans="1:13" s="5" customFormat="1" ht="48.75" customHeight="1">
      <c r="A986" s="207"/>
      <c r="B986" s="207"/>
      <c r="C986" s="207"/>
      <c r="D986" s="14">
        <v>2014</v>
      </c>
      <c r="E986" s="13">
        <v>3.1</v>
      </c>
      <c r="F986" s="13">
        <v>4.3</v>
      </c>
      <c r="G986" s="13">
        <v>0</v>
      </c>
      <c r="H986" s="13">
        <v>0</v>
      </c>
      <c r="I986" s="13">
        <v>3.1</v>
      </c>
      <c r="J986" s="13">
        <v>4.3</v>
      </c>
      <c r="K986" s="13">
        <v>0</v>
      </c>
      <c r="L986" s="13">
        <v>0</v>
      </c>
      <c r="M986" s="7" t="s">
        <v>578</v>
      </c>
    </row>
    <row r="987" spans="1:13" s="5" customFormat="1" ht="57" customHeight="1">
      <c r="A987" s="207"/>
      <c r="B987" s="207"/>
      <c r="C987" s="207"/>
      <c r="D987" s="14">
        <v>2015</v>
      </c>
      <c r="E987" s="13">
        <v>3.2</v>
      </c>
      <c r="F987" s="13">
        <v>3.7</v>
      </c>
      <c r="G987" s="13">
        <v>0</v>
      </c>
      <c r="H987" s="13">
        <v>0</v>
      </c>
      <c r="I987" s="13">
        <v>3.2</v>
      </c>
      <c r="J987" s="13">
        <v>3.7</v>
      </c>
      <c r="K987" s="13">
        <v>0</v>
      </c>
      <c r="L987" s="13">
        <v>0</v>
      </c>
      <c r="M987" s="7" t="s">
        <v>716</v>
      </c>
    </row>
    <row r="988" spans="1:13" s="5" customFormat="1" ht="57" customHeight="1">
      <c r="A988" s="206"/>
      <c r="B988" s="206"/>
      <c r="C988" s="206"/>
      <c r="D988" s="14">
        <v>2016</v>
      </c>
      <c r="E988" s="13">
        <v>3.3</v>
      </c>
      <c r="F988" s="13">
        <v>3.7</v>
      </c>
      <c r="G988" s="13">
        <v>0</v>
      </c>
      <c r="H988" s="13">
        <v>0</v>
      </c>
      <c r="I988" s="13">
        <v>3.3</v>
      </c>
      <c r="J988" s="13">
        <v>3.7</v>
      </c>
      <c r="K988" s="13">
        <v>0</v>
      </c>
      <c r="L988" s="13">
        <v>0</v>
      </c>
      <c r="M988" s="7" t="s">
        <v>868</v>
      </c>
    </row>
    <row r="989" spans="1:13" s="5" customFormat="1" ht="60.75" customHeight="1">
      <c r="A989" s="205" t="s">
        <v>293</v>
      </c>
      <c r="B989" s="205" t="s">
        <v>292</v>
      </c>
      <c r="C989" s="205" t="s">
        <v>53</v>
      </c>
      <c r="D989" s="14" t="s">
        <v>41</v>
      </c>
      <c r="E989" s="13">
        <f>E990+E991+E992+E993</f>
        <v>15.3</v>
      </c>
      <c r="F989" s="13">
        <f t="shared" ref="F989:L989" si="336">F990+F991+F992+F993</f>
        <v>24.1</v>
      </c>
      <c r="G989" s="13">
        <f t="shared" si="336"/>
        <v>0</v>
      </c>
      <c r="H989" s="13">
        <f t="shared" si="336"/>
        <v>0</v>
      </c>
      <c r="I989" s="13">
        <f t="shared" si="336"/>
        <v>15.3</v>
      </c>
      <c r="J989" s="13">
        <f t="shared" si="336"/>
        <v>24.1</v>
      </c>
      <c r="K989" s="13">
        <f t="shared" si="336"/>
        <v>0</v>
      </c>
      <c r="L989" s="13">
        <f t="shared" si="336"/>
        <v>0</v>
      </c>
      <c r="M989" s="8"/>
    </row>
    <row r="990" spans="1:13" s="5" customFormat="1" ht="55.5" customHeight="1">
      <c r="A990" s="207"/>
      <c r="B990" s="207"/>
      <c r="C990" s="207"/>
      <c r="D990" s="14">
        <v>2013</v>
      </c>
      <c r="E990" s="13">
        <v>3.3</v>
      </c>
      <c r="F990" s="14">
        <v>3.3</v>
      </c>
      <c r="G990" s="14">
        <v>0</v>
      </c>
      <c r="H990" s="14">
        <v>0</v>
      </c>
      <c r="I990" s="14">
        <v>3.3</v>
      </c>
      <c r="J990" s="14">
        <v>3.3</v>
      </c>
      <c r="K990" s="14">
        <v>0</v>
      </c>
      <c r="L990" s="13">
        <v>0</v>
      </c>
      <c r="M990" s="8" t="s">
        <v>415</v>
      </c>
    </row>
    <row r="991" spans="1:13" s="5" customFormat="1" ht="60" customHeight="1">
      <c r="A991" s="207"/>
      <c r="B991" s="207"/>
      <c r="C991" s="207"/>
      <c r="D991" s="14">
        <v>2014</v>
      </c>
      <c r="E991" s="13">
        <v>4</v>
      </c>
      <c r="F991" s="14">
        <v>9</v>
      </c>
      <c r="G991" s="14">
        <v>0</v>
      </c>
      <c r="H991" s="14">
        <v>0</v>
      </c>
      <c r="I991" s="14">
        <v>4</v>
      </c>
      <c r="J991" s="14">
        <v>9</v>
      </c>
      <c r="K991" s="14">
        <v>0</v>
      </c>
      <c r="L991" s="13">
        <v>0</v>
      </c>
      <c r="M991" s="103" t="s">
        <v>598</v>
      </c>
    </row>
    <row r="992" spans="1:13" s="5" customFormat="1" ht="43.5" customHeight="1">
      <c r="A992" s="207"/>
      <c r="B992" s="207"/>
      <c r="C992" s="207"/>
      <c r="D992" s="14">
        <v>2015</v>
      </c>
      <c r="E992" s="13">
        <v>4</v>
      </c>
      <c r="F992" s="14">
        <v>7.8</v>
      </c>
      <c r="G992" s="14">
        <v>0</v>
      </c>
      <c r="H992" s="14">
        <v>0</v>
      </c>
      <c r="I992" s="14">
        <v>4</v>
      </c>
      <c r="J992" s="14">
        <v>7.8</v>
      </c>
      <c r="K992" s="14">
        <v>0</v>
      </c>
      <c r="L992" s="13">
        <v>0</v>
      </c>
      <c r="M992" s="163" t="s">
        <v>710</v>
      </c>
    </row>
    <row r="993" spans="1:13" s="5" customFormat="1" ht="107.25" customHeight="1">
      <c r="A993" s="206"/>
      <c r="B993" s="206"/>
      <c r="C993" s="206"/>
      <c r="D993" s="14">
        <v>2016</v>
      </c>
      <c r="E993" s="13">
        <v>4</v>
      </c>
      <c r="F993" s="14">
        <v>4</v>
      </c>
      <c r="G993" s="14">
        <v>0</v>
      </c>
      <c r="H993" s="14">
        <v>0</v>
      </c>
      <c r="I993" s="14">
        <v>4</v>
      </c>
      <c r="J993" s="14">
        <v>4</v>
      </c>
      <c r="K993" s="14">
        <v>0</v>
      </c>
      <c r="L993" s="13">
        <v>0</v>
      </c>
      <c r="M993" s="21" t="s">
        <v>892</v>
      </c>
    </row>
    <row r="994" spans="1:13" s="5" customFormat="1" ht="54" customHeight="1">
      <c r="A994" s="205" t="s">
        <v>294</v>
      </c>
      <c r="B994" s="205" t="s">
        <v>292</v>
      </c>
      <c r="C994" s="205" t="s">
        <v>17</v>
      </c>
      <c r="D994" s="14" t="s">
        <v>41</v>
      </c>
      <c r="E994" s="13">
        <f>E995+E996+E997+E998</f>
        <v>125.7</v>
      </c>
      <c r="F994" s="13">
        <f t="shared" ref="F994:L994" si="337">F995+F996+F997+F998</f>
        <v>136.19999999999999</v>
      </c>
      <c r="G994" s="13">
        <f t="shared" si="337"/>
        <v>0</v>
      </c>
      <c r="H994" s="13">
        <f t="shared" si="337"/>
        <v>0</v>
      </c>
      <c r="I994" s="13">
        <f t="shared" si="337"/>
        <v>125.7</v>
      </c>
      <c r="J994" s="13">
        <f t="shared" si="337"/>
        <v>136.19999999999999</v>
      </c>
      <c r="K994" s="13">
        <f t="shared" si="337"/>
        <v>0</v>
      </c>
      <c r="L994" s="13">
        <f t="shared" si="337"/>
        <v>0</v>
      </c>
      <c r="M994" s="205" t="s">
        <v>566</v>
      </c>
    </row>
    <row r="995" spans="1:13" s="5" customFormat="1" ht="41.25" customHeight="1">
      <c r="A995" s="207"/>
      <c r="B995" s="207"/>
      <c r="C995" s="207"/>
      <c r="D995" s="14">
        <v>2013</v>
      </c>
      <c r="E995" s="13">
        <v>23.7</v>
      </c>
      <c r="F995" s="13">
        <v>23.7</v>
      </c>
      <c r="G995" s="13">
        <v>0</v>
      </c>
      <c r="H995" s="13">
        <v>0</v>
      </c>
      <c r="I995" s="13">
        <v>23.7</v>
      </c>
      <c r="J995" s="13">
        <v>23.7</v>
      </c>
      <c r="K995" s="13">
        <v>0</v>
      </c>
      <c r="L995" s="13">
        <v>0</v>
      </c>
      <c r="M995" s="207"/>
    </row>
    <row r="996" spans="1:13" s="5" customFormat="1" ht="69" customHeight="1">
      <c r="A996" s="207"/>
      <c r="B996" s="207"/>
      <c r="C996" s="207"/>
      <c r="D996" s="14">
        <v>2014</v>
      </c>
      <c r="E996" s="13">
        <v>34</v>
      </c>
      <c r="F996" s="13">
        <v>50.5</v>
      </c>
      <c r="G996" s="13">
        <v>0</v>
      </c>
      <c r="H996" s="13">
        <v>0</v>
      </c>
      <c r="I996" s="13">
        <v>34</v>
      </c>
      <c r="J996" s="13">
        <v>50.5</v>
      </c>
      <c r="K996" s="13">
        <v>0</v>
      </c>
      <c r="L996" s="13">
        <v>0</v>
      </c>
      <c r="M996" s="206"/>
    </row>
    <row r="997" spans="1:13" s="5" customFormat="1" ht="60.75" customHeight="1">
      <c r="A997" s="207"/>
      <c r="B997" s="207"/>
      <c r="C997" s="207"/>
      <c r="D997" s="14">
        <v>2015</v>
      </c>
      <c r="E997" s="13">
        <v>34</v>
      </c>
      <c r="F997" s="13">
        <v>28.3</v>
      </c>
      <c r="G997" s="13">
        <v>0</v>
      </c>
      <c r="H997" s="13">
        <v>0</v>
      </c>
      <c r="I997" s="13">
        <v>34</v>
      </c>
      <c r="J997" s="13">
        <v>28.3</v>
      </c>
      <c r="K997" s="13">
        <v>0</v>
      </c>
      <c r="L997" s="13">
        <v>0</v>
      </c>
      <c r="M997" s="45" t="s">
        <v>756</v>
      </c>
    </row>
    <row r="998" spans="1:13" s="5" customFormat="1" ht="189.75" customHeight="1">
      <c r="A998" s="206"/>
      <c r="B998" s="206"/>
      <c r="C998" s="206"/>
      <c r="D998" s="14">
        <v>2016</v>
      </c>
      <c r="E998" s="13">
        <v>34</v>
      </c>
      <c r="F998" s="13">
        <v>33.700000000000003</v>
      </c>
      <c r="G998" s="13">
        <v>0</v>
      </c>
      <c r="H998" s="13">
        <v>0</v>
      </c>
      <c r="I998" s="13">
        <v>34</v>
      </c>
      <c r="J998" s="13">
        <v>33.700000000000003</v>
      </c>
      <c r="K998" s="13">
        <v>0</v>
      </c>
      <c r="L998" s="13">
        <v>0</v>
      </c>
      <c r="M998" s="182" t="s">
        <v>853</v>
      </c>
    </row>
    <row r="999" spans="1:13" s="5" customFormat="1" ht="35.25" customHeight="1">
      <c r="A999" s="232"/>
      <c r="B999" s="208" t="s">
        <v>41</v>
      </c>
      <c r="C999" s="226"/>
      <c r="D999" s="14" t="s">
        <v>41</v>
      </c>
      <c r="E999" s="13">
        <f>E1000+E1001+E1002+E1003</f>
        <v>2460.3000000000002</v>
      </c>
      <c r="F999" s="13">
        <f t="shared" ref="F999:L999" si="338">F1000+F1001+F1002+F1003</f>
        <v>2534.3999999999996</v>
      </c>
      <c r="G999" s="13">
        <f t="shared" si="338"/>
        <v>588.9</v>
      </c>
      <c r="H999" s="13">
        <f t="shared" si="338"/>
        <v>649</v>
      </c>
      <c r="I999" s="13">
        <f t="shared" si="338"/>
        <v>1871.4</v>
      </c>
      <c r="J999" s="13">
        <f t="shared" si="338"/>
        <v>1885.4</v>
      </c>
      <c r="K999" s="13">
        <f t="shared" si="338"/>
        <v>0</v>
      </c>
      <c r="L999" s="13">
        <f t="shared" si="338"/>
        <v>0</v>
      </c>
      <c r="M999" s="7"/>
    </row>
    <row r="1000" spans="1:13" s="5" customFormat="1" ht="38.25" customHeight="1">
      <c r="A1000" s="233"/>
      <c r="B1000" s="209"/>
      <c r="C1000" s="227"/>
      <c r="D1000" s="14">
        <v>2013</v>
      </c>
      <c r="E1000" s="13">
        <f>E959+E964+E969+E975+E980+E985+E990+E995</f>
        <v>1417.2</v>
      </c>
      <c r="F1000" s="13">
        <f t="shared" ref="F1000:L1000" si="339">F959+F964+F969+F975+F980+F985+F990+F995</f>
        <v>1640.1</v>
      </c>
      <c r="G1000" s="13">
        <f t="shared" si="339"/>
        <v>588.9</v>
      </c>
      <c r="H1000" s="13">
        <f t="shared" si="339"/>
        <v>649</v>
      </c>
      <c r="I1000" s="13">
        <f t="shared" si="339"/>
        <v>828.3</v>
      </c>
      <c r="J1000" s="13">
        <f t="shared" si="339"/>
        <v>991.1</v>
      </c>
      <c r="K1000" s="13">
        <f t="shared" si="339"/>
        <v>0</v>
      </c>
      <c r="L1000" s="13">
        <f t="shared" si="339"/>
        <v>0</v>
      </c>
      <c r="M1000" s="7"/>
    </row>
    <row r="1001" spans="1:13" s="5" customFormat="1" ht="42" customHeight="1">
      <c r="A1001" s="233"/>
      <c r="B1001" s="209"/>
      <c r="C1001" s="227"/>
      <c r="D1001" s="14">
        <v>2014</v>
      </c>
      <c r="E1001" s="13">
        <f>E960+E965+E970+E976+E981+E986+E991+E996</f>
        <v>340.1</v>
      </c>
      <c r="F1001" s="13">
        <f t="shared" ref="F1001:L1001" si="340">F960+F965+F970+F976+F981+F986+F991+F996</f>
        <v>508.79999999999995</v>
      </c>
      <c r="G1001" s="13">
        <f t="shared" si="340"/>
        <v>0</v>
      </c>
      <c r="H1001" s="13">
        <f t="shared" si="340"/>
        <v>0</v>
      </c>
      <c r="I1001" s="13">
        <f t="shared" si="340"/>
        <v>340.1</v>
      </c>
      <c r="J1001" s="13">
        <f t="shared" si="340"/>
        <v>508.79999999999995</v>
      </c>
      <c r="K1001" s="13">
        <f t="shared" si="340"/>
        <v>0</v>
      </c>
      <c r="L1001" s="13">
        <f t="shared" si="340"/>
        <v>0</v>
      </c>
      <c r="M1001" s="7"/>
    </row>
    <row r="1002" spans="1:13" s="5" customFormat="1" ht="42" customHeight="1">
      <c r="A1002" s="233"/>
      <c r="B1002" s="209"/>
      <c r="C1002" s="227"/>
      <c r="D1002" s="14">
        <v>2015</v>
      </c>
      <c r="E1002" s="13">
        <f>E997+E992+E987+E982+E977+E972+E966+E961</f>
        <v>350.2</v>
      </c>
      <c r="F1002" s="13">
        <f t="shared" ref="F1002:L1002" si="341">F997+F992+F987+F982+F977+F972+F966+F961</f>
        <v>234.3</v>
      </c>
      <c r="G1002" s="13">
        <f t="shared" si="341"/>
        <v>0</v>
      </c>
      <c r="H1002" s="13">
        <f t="shared" si="341"/>
        <v>0</v>
      </c>
      <c r="I1002" s="13">
        <f t="shared" si="341"/>
        <v>350.2</v>
      </c>
      <c r="J1002" s="13">
        <f t="shared" si="341"/>
        <v>234.3</v>
      </c>
      <c r="K1002" s="13">
        <f t="shared" si="341"/>
        <v>0</v>
      </c>
      <c r="L1002" s="13">
        <f t="shared" si="341"/>
        <v>0</v>
      </c>
      <c r="M1002" s="7"/>
    </row>
    <row r="1003" spans="1:13" s="5" customFormat="1" ht="42" customHeight="1">
      <c r="A1003" s="234"/>
      <c r="B1003" s="210"/>
      <c r="C1003" s="228"/>
      <c r="D1003" s="14">
        <v>2016</v>
      </c>
      <c r="E1003" s="13">
        <f>E962+E967+E973+E978+E983+E988+E993+E998</f>
        <v>352.8</v>
      </c>
      <c r="F1003" s="13">
        <f t="shared" ref="F1003:L1003" si="342">F962+F967+F973+F978+F983+F988+F993+F998</f>
        <v>151.19999999999999</v>
      </c>
      <c r="G1003" s="13">
        <f t="shared" si="342"/>
        <v>0</v>
      </c>
      <c r="H1003" s="13">
        <f t="shared" si="342"/>
        <v>0</v>
      </c>
      <c r="I1003" s="13">
        <f t="shared" si="342"/>
        <v>352.8</v>
      </c>
      <c r="J1003" s="13">
        <f t="shared" si="342"/>
        <v>151.19999999999999</v>
      </c>
      <c r="K1003" s="13">
        <f t="shared" si="342"/>
        <v>0</v>
      </c>
      <c r="L1003" s="13">
        <f t="shared" si="342"/>
        <v>0</v>
      </c>
      <c r="M1003" s="7"/>
    </row>
    <row r="1004" spans="1:13" s="5" customFormat="1" ht="40.5" customHeight="1">
      <c r="A1004" s="205" t="s">
        <v>32</v>
      </c>
      <c r="B1004" s="205" t="s">
        <v>295</v>
      </c>
      <c r="C1004" s="205" t="s">
        <v>35</v>
      </c>
      <c r="D1004" s="14" t="s">
        <v>41</v>
      </c>
      <c r="E1004" s="13">
        <f>E1005+E1006+E1007+E1008</f>
        <v>60</v>
      </c>
      <c r="F1004" s="13">
        <f t="shared" ref="F1004:L1004" si="343">F1005+F1006+F1007+F1008</f>
        <v>92.8</v>
      </c>
      <c r="G1004" s="13">
        <f t="shared" si="343"/>
        <v>0</v>
      </c>
      <c r="H1004" s="13">
        <f t="shared" si="343"/>
        <v>0</v>
      </c>
      <c r="I1004" s="13">
        <f t="shared" si="343"/>
        <v>60</v>
      </c>
      <c r="J1004" s="13">
        <f t="shared" si="343"/>
        <v>92.8</v>
      </c>
      <c r="K1004" s="13">
        <f t="shared" si="343"/>
        <v>0</v>
      </c>
      <c r="L1004" s="13">
        <f t="shared" si="343"/>
        <v>0</v>
      </c>
      <c r="M1004" s="7"/>
    </row>
    <row r="1005" spans="1:13" s="5" customFormat="1" ht="42.75" customHeight="1">
      <c r="A1005" s="207"/>
      <c r="B1005" s="207"/>
      <c r="C1005" s="207"/>
      <c r="D1005" s="14">
        <v>2013</v>
      </c>
      <c r="E1005" s="13">
        <v>14.5</v>
      </c>
      <c r="F1005" s="13">
        <v>14.5</v>
      </c>
      <c r="G1005" s="13">
        <v>0</v>
      </c>
      <c r="H1005" s="13">
        <v>0</v>
      </c>
      <c r="I1005" s="13">
        <v>14.5</v>
      </c>
      <c r="J1005" s="13">
        <v>14.5</v>
      </c>
      <c r="K1005" s="13">
        <v>0</v>
      </c>
      <c r="L1005" s="13">
        <v>0</v>
      </c>
      <c r="M1005" s="7" t="s">
        <v>440</v>
      </c>
    </row>
    <row r="1006" spans="1:13" s="5" customFormat="1" ht="48.75" customHeight="1">
      <c r="A1006" s="207"/>
      <c r="B1006" s="207"/>
      <c r="C1006" s="207"/>
      <c r="D1006" s="14">
        <v>2014</v>
      </c>
      <c r="E1006" s="13">
        <v>14.5</v>
      </c>
      <c r="F1006" s="13">
        <v>29.3</v>
      </c>
      <c r="G1006" s="13">
        <v>0</v>
      </c>
      <c r="H1006" s="13">
        <v>0</v>
      </c>
      <c r="I1006" s="13">
        <v>14.5</v>
      </c>
      <c r="J1006" s="13">
        <v>29.3</v>
      </c>
      <c r="K1006" s="13">
        <v>0</v>
      </c>
      <c r="L1006" s="13">
        <v>0</v>
      </c>
      <c r="M1006" s="21" t="s">
        <v>440</v>
      </c>
    </row>
    <row r="1007" spans="1:13" s="5" customFormat="1" ht="43.5" customHeight="1">
      <c r="A1007" s="207"/>
      <c r="B1007" s="207"/>
      <c r="C1007" s="207"/>
      <c r="D1007" s="14">
        <v>2015</v>
      </c>
      <c r="E1007" s="13">
        <v>15.5</v>
      </c>
      <c r="F1007" s="13">
        <v>23</v>
      </c>
      <c r="G1007" s="13">
        <v>0</v>
      </c>
      <c r="H1007" s="13">
        <v>0</v>
      </c>
      <c r="I1007" s="13">
        <v>15.5</v>
      </c>
      <c r="J1007" s="13">
        <v>23</v>
      </c>
      <c r="K1007" s="13">
        <v>0</v>
      </c>
      <c r="L1007" s="13">
        <v>0</v>
      </c>
      <c r="M1007" s="21" t="s">
        <v>440</v>
      </c>
    </row>
    <row r="1008" spans="1:13" s="5" customFormat="1" ht="128.25" customHeight="1">
      <c r="A1008" s="206"/>
      <c r="B1008" s="206"/>
      <c r="C1008" s="206"/>
      <c r="D1008" s="14">
        <v>2016</v>
      </c>
      <c r="E1008" s="13">
        <v>15.5</v>
      </c>
      <c r="F1008" s="13">
        <v>26</v>
      </c>
      <c r="G1008" s="13">
        <v>0</v>
      </c>
      <c r="H1008" s="13">
        <v>0</v>
      </c>
      <c r="I1008" s="13">
        <v>15.5</v>
      </c>
      <c r="J1008" s="13">
        <v>26</v>
      </c>
      <c r="K1008" s="13">
        <v>0</v>
      </c>
      <c r="L1008" s="13">
        <v>0</v>
      </c>
      <c r="M1008" s="21" t="s">
        <v>440</v>
      </c>
    </row>
    <row r="1009" spans="1:13" s="5" customFormat="1" ht="44.25" customHeight="1">
      <c r="A1009" s="205" t="s">
        <v>36</v>
      </c>
      <c r="B1009" s="205" t="s">
        <v>295</v>
      </c>
      <c r="C1009" s="205" t="s">
        <v>24</v>
      </c>
      <c r="D1009" s="14" t="s">
        <v>41</v>
      </c>
      <c r="E1009" s="13">
        <f>E1010+E1011+E1012+E1013</f>
        <v>46</v>
      </c>
      <c r="F1009" s="13">
        <f t="shared" ref="F1009:L1009" si="344">F1010+F1011+F1012+F1013</f>
        <v>21</v>
      </c>
      <c r="G1009" s="13">
        <f t="shared" si="344"/>
        <v>0</v>
      </c>
      <c r="H1009" s="13">
        <f t="shared" si="344"/>
        <v>0</v>
      </c>
      <c r="I1009" s="13">
        <f t="shared" si="344"/>
        <v>46</v>
      </c>
      <c r="J1009" s="13">
        <f t="shared" si="344"/>
        <v>21</v>
      </c>
      <c r="K1009" s="13">
        <f t="shared" si="344"/>
        <v>0</v>
      </c>
      <c r="L1009" s="13">
        <f t="shared" si="344"/>
        <v>0</v>
      </c>
      <c r="M1009" s="7"/>
    </row>
    <row r="1010" spans="1:13" s="5" customFormat="1" ht="48.75" customHeight="1">
      <c r="A1010" s="207"/>
      <c r="B1010" s="207"/>
      <c r="C1010" s="207"/>
      <c r="D1010" s="14">
        <v>2013</v>
      </c>
      <c r="E1010" s="13">
        <v>10</v>
      </c>
      <c r="F1010" s="13">
        <v>10</v>
      </c>
      <c r="G1010" s="13">
        <v>0</v>
      </c>
      <c r="H1010" s="13">
        <v>0</v>
      </c>
      <c r="I1010" s="13">
        <v>10</v>
      </c>
      <c r="J1010" s="13">
        <v>10</v>
      </c>
      <c r="K1010" s="13">
        <v>0</v>
      </c>
      <c r="L1010" s="13">
        <v>0</v>
      </c>
      <c r="M1010" s="7" t="s">
        <v>353</v>
      </c>
    </row>
    <row r="1011" spans="1:13" s="5" customFormat="1" ht="41.25" customHeight="1">
      <c r="A1011" s="207"/>
      <c r="B1011" s="207"/>
      <c r="C1011" s="207"/>
      <c r="D1011" s="14">
        <v>2014</v>
      </c>
      <c r="E1011" s="13">
        <v>11</v>
      </c>
      <c r="F1011" s="13">
        <v>11</v>
      </c>
      <c r="G1011" s="13">
        <v>0</v>
      </c>
      <c r="H1011" s="13">
        <v>0</v>
      </c>
      <c r="I1011" s="13">
        <v>11</v>
      </c>
      <c r="J1011" s="13">
        <v>11</v>
      </c>
      <c r="K1011" s="13">
        <v>0</v>
      </c>
      <c r="L1011" s="13">
        <v>0</v>
      </c>
      <c r="M1011" s="7" t="s">
        <v>541</v>
      </c>
    </row>
    <row r="1012" spans="1:13" s="5" customFormat="1" ht="36" customHeight="1">
      <c r="A1012" s="207"/>
      <c r="B1012" s="207"/>
      <c r="C1012" s="207"/>
      <c r="D1012" s="14">
        <v>2015</v>
      </c>
      <c r="E1012" s="13">
        <v>12</v>
      </c>
      <c r="F1012" s="13">
        <v>0</v>
      </c>
      <c r="G1012" s="13">
        <v>0</v>
      </c>
      <c r="H1012" s="13">
        <v>0</v>
      </c>
      <c r="I1012" s="13">
        <v>12</v>
      </c>
      <c r="J1012" s="13">
        <v>0</v>
      </c>
      <c r="K1012" s="13">
        <v>0</v>
      </c>
      <c r="L1012" s="13">
        <v>0</v>
      </c>
      <c r="M1012" s="7" t="s">
        <v>789</v>
      </c>
    </row>
    <row r="1013" spans="1:13" s="5" customFormat="1" ht="54.75" customHeight="1">
      <c r="A1013" s="206"/>
      <c r="B1013" s="206"/>
      <c r="C1013" s="206"/>
      <c r="D1013" s="14">
        <v>2016</v>
      </c>
      <c r="E1013" s="13">
        <v>13</v>
      </c>
      <c r="F1013" s="13">
        <v>0</v>
      </c>
      <c r="G1013" s="13">
        <v>0</v>
      </c>
      <c r="H1013" s="13">
        <v>0</v>
      </c>
      <c r="I1013" s="13">
        <v>13</v>
      </c>
      <c r="J1013" s="13">
        <v>0</v>
      </c>
      <c r="K1013" s="13">
        <v>0</v>
      </c>
      <c r="L1013" s="13">
        <v>0</v>
      </c>
      <c r="M1013" s="7" t="s">
        <v>789</v>
      </c>
    </row>
    <row r="1014" spans="1:13" s="5" customFormat="1" ht="51.75" customHeight="1">
      <c r="A1014" s="205" t="s">
        <v>38</v>
      </c>
      <c r="B1014" s="205" t="s">
        <v>295</v>
      </c>
      <c r="C1014" s="205" t="s">
        <v>52</v>
      </c>
      <c r="D1014" s="14" t="s">
        <v>41</v>
      </c>
      <c r="E1014" s="13">
        <f>E1015+E1016+E1017+E1018</f>
        <v>49.5</v>
      </c>
      <c r="F1014" s="13">
        <f t="shared" ref="F1014:L1014" si="345">F1015+F1016+F1017+F1018</f>
        <v>15.3</v>
      </c>
      <c r="G1014" s="13">
        <f t="shared" si="345"/>
        <v>0</v>
      </c>
      <c r="H1014" s="13">
        <f t="shared" si="345"/>
        <v>0</v>
      </c>
      <c r="I1014" s="13">
        <f t="shared" si="345"/>
        <v>49.5</v>
      </c>
      <c r="J1014" s="13">
        <f t="shared" si="345"/>
        <v>15.3</v>
      </c>
      <c r="K1014" s="13">
        <f t="shared" si="345"/>
        <v>0</v>
      </c>
      <c r="L1014" s="13">
        <f t="shared" si="345"/>
        <v>0</v>
      </c>
      <c r="M1014" s="8"/>
    </row>
    <row r="1015" spans="1:13" s="5" customFormat="1" ht="56.25" customHeight="1">
      <c r="A1015" s="207"/>
      <c r="B1015" s="207"/>
      <c r="C1015" s="207"/>
      <c r="D1015" s="14">
        <v>2013</v>
      </c>
      <c r="E1015" s="13">
        <v>5.5</v>
      </c>
      <c r="F1015" s="132">
        <v>7</v>
      </c>
      <c r="G1015" s="132">
        <v>0</v>
      </c>
      <c r="H1015" s="132">
        <v>0</v>
      </c>
      <c r="I1015" s="132">
        <v>5.5</v>
      </c>
      <c r="J1015" s="132">
        <v>7</v>
      </c>
      <c r="K1015" s="132">
        <v>0</v>
      </c>
      <c r="L1015" s="132">
        <v>0</v>
      </c>
      <c r="M1015" s="154" t="s">
        <v>394</v>
      </c>
    </row>
    <row r="1016" spans="1:13" s="5" customFormat="1" ht="43.5" customHeight="1">
      <c r="A1016" s="207"/>
      <c r="B1016" s="207"/>
      <c r="C1016" s="207"/>
      <c r="D1016" s="14">
        <v>2014</v>
      </c>
      <c r="E1016" s="13">
        <v>12</v>
      </c>
      <c r="F1016" s="132">
        <v>8.3000000000000007</v>
      </c>
      <c r="G1016" s="132">
        <v>0</v>
      </c>
      <c r="H1016" s="132">
        <v>0</v>
      </c>
      <c r="I1016" s="132">
        <v>12</v>
      </c>
      <c r="J1016" s="132">
        <v>8.3000000000000007</v>
      </c>
      <c r="K1016" s="132">
        <v>0</v>
      </c>
      <c r="L1016" s="132">
        <v>0</v>
      </c>
      <c r="M1016" s="92" t="s">
        <v>518</v>
      </c>
    </row>
    <row r="1017" spans="1:13" s="5" customFormat="1" ht="33.75" customHeight="1">
      <c r="A1017" s="207"/>
      <c r="B1017" s="207"/>
      <c r="C1017" s="207"/>
      <c r="D1017" s="14">
        <v>2015</v>
      </c>
      <c r="E1017" s="13">
        <v>12</v>
      </c>
      <c r="F1017" s="132">
        <v>0</v>
      </c>
      <c r="G1017" s="132">
        <v>0</v>
      </c>
      <c r="H1017" s="132">
        <v>0</v>
      </c>
      <c r="I1017" s="132">
        <v>12</v>
      </c>
      <c r="J1017" s="132">
        <v>0</v>
      </c>
      <c r="K1017" s="132">
        <v>0</v>
      </c>
      <c r="L1017" s="132">
        <v>0</v>
      </c>
      <c r="M1017" s="85" t="s">
        <v>781</v>
      </c>
    </row>
    <row r="1018" spans="1:13" s="5" customFormat="1" ht="42" customHeight="1">
      <c r="A1018" s="206"/>
      <c r="B1018" s="206"/>
      <c r="C1018" s="206"/>
      <c r="D1018" s="14">
        <v>2016</v>
      </c>
      <c r="E1018" s="13">
        <v>20</v>
      </c>
      <c r="F1018" s="132">
        <v>0</v>
      </c>
      <c r="G1018" s="132">
        <v>0</v>
      </c>
      <c r="H1018" s="132">
        <v>0</v>
      </c>
      <c r="I1018" s="132">
        <v>20</v>
      </c>
      <c r="J1018" s="132">
        <v>0</v>
      </c>
      <c r="K1018" s="132">
        <v>0</v>
      </c>
      <c r="L1018" s="132">
        <v>0</v>
      </c>
      <c r="M1018" s="85" t="s">
        <v>878</v>
      </c>
    </row>
    <row r="1019" spans="1:13" s="5" customFormat="1" ht="42.75" customHeight="1">
      <c r="A1019" s="211" t="s">
        <v>296</v>
      </c>
      <c r="B1019" s="205" t="s">
        <v>295</v>
      </c>
      <c r="C1019" s="205" t="s">
        <v>54</v>
      </c>
      <c r="D1019" s="14" t="s">
        <v>41</v>
      </c>
      <c r="E1019" s="13">
        <f>E1020+E1021+E1022+E1023</f>
        <v>4.5999999999999996</v>
      </c>
      <c r="F1019" s="13">
        <f t="shared" ref="F1019:L1019" si="346">F1020+F1021+F1022+F1023</f>
        <v>3.3</v>
      </c>
      <c r="G1019" s="13">
        <f t="shared" si="346"/>
        <v>0</v>
      </c>
      <c r="H1019" s="13">
        <f t="shared" si="346"/>
        <v>0</v>
      </c>
      <c r="I1019" s="13">
        <f t="shared" si="346"/>
        <v>4.5999999999999996</v>
      </c>
      <c r="J1019" s="13">
        <f t="shared" si="346"/>
        <v>3.3</v>
      </c>
      <c r="K1019" s="13">
        <f t="shared" si="346"/>
        <v>0</v>
      </c>
      <c r="L1019" s="13">
        <f t="shared" si="346"/>
        <v>0</v>
      </c>
      <c r="M1019" s="7"/>
    </row>
    <row r="1020" spans="1:13" s="5" customFormat="1" ht="39.75" customHeight="1">
      <c r="A1020" s="212"/>
      <c r="B1020" s="207"/>
      <c r="C1020" s="207"/>
      <c r="D1020" s="14">
        <v>2013</v>
      </c>
      <c r="E1020" s="13">
        <v>1</v>
      </c>
      <c r="F1020" s="13">
        <v>1</v>
      </c>
      <c r="G1020" s="13">
        <v>0</v>
      </c>
      <c r="H1020" s="13">
        <v>0</v>
      </c>
      <c r="I1020" s="13">
        <v>1</v>
      </c>
      <c r="J1020" s="13">
        <v>1</v>
      </c>
      <c r="K1020" s="13">
        <v>0</v>
      </c>
      <c r="L1020" s="13">
        <v>0</v>
      </c>
      <c r="M1020" s="7" t="s">
        <v>370</v>
      </c>
    </row>
    <row r="1021" spans="1:13" s="5" customFormat="1" ht="41.25" customHeight="1">
      <c r="A1021" s="212"/>
      <c r="B1021" s="207"/>
      <c r="C1021" s="207"/>
      <c r="D1021" s="14">
        <v>2014</v>
      </c>
      <c r="E1021" s="13">
        <v>1.1000000000000001</v>
      </c>
      <c r="F1021" s="13">
        <v>1.1000000000000001</v>
      </c>
      <c r="G1021" s="13">
        <v>0</v>
      </c>
      <c r="H1021" s="13">
        <v>0</v>
      </c>
      <c r="I1021" s="13">
        <v>1.1000000000000001</v>
      </c>
      <c r="J1021" s="13">
        <v>1.1000000000000001</v>
      </c>
      <c r="K1021" s="13">
        <v>0</v>
      </c>
      <c r="L1021" s="13">
        <v>0</v>
      </c>
      <c r="M1021" s="7" t="s">
        <v>513</v>
      </c>
    </row>
    <row r="1022" spans="1:13" s="5" customFormat="1" ht="41.25" customHeight="1">
      <c r="A1022" s="212"/>
      <c r="B1022" s="207"/>
      <c r="C1022" s="207"/>
      <c r="D1022" s="14">
        <v>2015</v>
      </c>
      <c r="E1022" s="13">
        <v>1.2</v>
      </c>
      <c r="F1022" s="13">
        <v>1.2</v>
      </c>
      <c r="G1022" s="13">
        <v>0</v>
      </c>
      <c r="H1022" s="13">
        <v>0</v>
      </c>
      <c r="I1022" s="13">
        <v>1.2</v>
      </c>
      <c r="J1022" s="13">
        <v>1.2</v>
      </c>
      <c r="K1022" s="13">
        <v>0</v>
      </c>
      <c r="L1022" s="13">
        <v>0</v>
      </c>
      <c r="M1022" s="7" t="s">
        <v>717</v>
      </c>
    </row>
    <row r="1023" spans="1:13" s="5" customFormat="1" ht="41.25" customHeight="1">
      <c r="A1023" s="213"/>
      <c r="B1023" s="206"/>
      <c r="C1023" s="206"/>
      <c r="D1023" s="14">
        <v>2016</v>
      </c>
      <c r="E1023" s="13">
        <v>1.3</v>
      </c>
      <c r="F1023" s="13">
        <v>0</v>
      </c>
      <c r="G1023" s="13">
        <v>0</v>
      </c>
      <c r="H1023" s="13">
        <v>0</v>
      </c>
      <c r="I1023" s="13">
        <v>1.3</v>
      </c>
      <c r="J1023" s="13">
        <v>0</v>
      </c>
      <c r="K1023" s="13">
        <v>0</v>
      </c>
      <c r="L1023" s="13">
        <v>0</v>
      </c>
      <c r="M1023" s="7" t="s">
        <v>867</v>
      </c>
    </row>
    <row r="1024" spans="1:13" s="5" customFormat="1" ht="58.5" customHeight="1">
      <c r="A1024" s="98" t="s">
        <v>297</v>
      </c>
      <c r="B1024" s="205" t="s">
        <v>295</v>
      </c>
      <c r="C1024" s="205" t="s">
        <v>17</v>
      </c>
      <c r="D1024" s="14" t="s">
        <v>41</v>
      </c>
      <c r="E1024" s="13">
        <f>E1025+E1026+E1027+E1028</f>
        <v>10.5</v>
      </c>
      <c r="F1024" s="13">
        <f t="shared" ref="F1024:L1024" si="347">F1025+F1026+F1027+F1028</f>
        <v>4.9000000000000004</v>
      </c>
      <c r="G1024" s="13">
        <f t="shared" si="347"/>
        <v>0</v>
      </c>
      <c r="H1024" s="13">
        <f t="shared" si="347"/>
        <v>0</v>
      </c>
      <c r="I1024" s="13">
        <f t="shared" si="347"/>
        <v>10.5</v>
      </c>
      <c r="J1024" s="13">
        <f t="shared" si="347"/>
        <v>4.9000000000000004</v>
      </c>
      <c r="K1024" s="13">
        <f t="shared" si="347"/>
        <v>0</v>
      </c>
      <c r="L1024" s="13">
        <f t="shared" si="347"/>
        <v>0</v>
      </c>
      <c r="M1024" s="7"/>
    </row>
    <row r="1025" spans="1:13" s="5" customFormat="1" ht="51.75" customHeight="1">
      <c r="A1025" s="164"/>
      <c r="B1025" s="207"/>
      <c r="C1025" s="207"/>
      <c r="D1025" s="14">
        <v>2013</v>
      </c>
      <c r="E1025" s="13">
        <v>1.5</v>
      </c>
      <c r="F1025" s="13">
        <v>1.5</v>
      </c>
      <c r="G1025" s="13">
        <v>0</v>
      </c>
      <c r="H1025" s="13">
        <v>0</v>
      </c>
      <c r="I1025" s="13">
        <v>1.5</v>
      </c>
      <c r="J1025" s="13">
        <v>1.5</v>
      </c>
      <c r="K1025" s="13">
        <v>0</v>
      </c>
      <c r="L1025" s="13">
        <v>0</v>
      </c>
      <c r="M1025" s="7" t="s">
        <v>402</v>
      </c>
    </row>
    <row r="1026" spans="1:13" s="5" customFormat="1" ht="62.25" customHeight="1">
      <c r="A1026" s="164"/>
      <c r="B1026" s="207"/>
      <c r="C1026" s="207"/>
      <c r="D1026" s="14">
        <v>2014</v>
      </c>
      <c r="E1026" s="13">
        <v>3</v>
      </c>
      <c r="F1026" s="13">
        <v>1.8</v>
      </c>
      <c r="G1026" s="13">
        <v>0</v>
      </c>
      <c r="H1026" s="13">
        <v>0</v>
      </c>
      <c r="I1026" s="13">
        <v>3</v>
      </c>
      <c r="J1026" s="13">
        <v>1.8</v>
      </c>
      <c r="K1026" s="13">
        <v>0</v>
      </c>
      <c r="L1026" s="13">
        <v>0</v>
      </c>
      <c r="M1026" s="7" t="s">
        <v>567</v>
      </c>
    </row>
    <row r="1027" spans="1:13" s="5" customFormat="1" ht="56.25" customHeight="1">
      <c r="A1027" s="164"/>
      <c r="B1027" s="207"/>
      <c r="C1027" s="207"/>
      <c r="D1027" s="14">
        <v>2015</v>
      </c>
      <c r="E1027" s="13">
        <v>3</v>
      </c>
      <c r="F1027" s="13">
        <v>1.6</v>
      </c>
      <c r="G1027" s="13"/>
      <c r="H1027" s="13"/>
      <c r="I1027" s="13">
        <v>3</v>
      </c>
      <c r="J1027" s="13">
        <v>1.6</v>
      </c>
      <c r="K1027" s="13"/>
      <c r="L1027" s="13"/>
      <c r="M1027" s="21" t="s">
        <v>757</v>
      </c>
    </row>
    <row r="1028" spans="1:13" s="5" customFormat="1" ht="56.25" customHeight="1">
      <c r="A1028" s="165"/>
      <c r="B1028" s="206"/>
      <c r="C1028" s="206"/>
      <c r="D1028" s="14">
        <v>2016</v>
      </c>
      <c r="E1028" s="13">
        <v>3</v>
      </c>
      <c r="F1028" s="13">
        <v>0</v>
      </c>
      <c r="G1028" s="13">
        <v>0</v>
      </c>
      <c r="H1028" s="13">
        <v>0</v>
      </c>
      <c r="I1028" s="13">
        <v>3</v>
      </c>
      <c r="J1028" s="13">
        <v>0</v>
      </c>
      <c r="K1028" s="13">
        <v>0</v>
      </c>
      <c r="L1028" s="13">
        <v>0</v>
      </c>
      <c r="M1028" s="21" t="s">
        <v>852</v>
      </c>
    </row>
    <row r="1029" spans="1:13" s="5" customFormat="1" ht="39.75" customHeight="1">
      <c r="A1029" s="223"/>
      <c r="B1029" s="229" t="s">
        <v>41</v>
      </c>
      <c r="C1029" s="226"/>
      <c r="D1029" s="14" t="s">
        <v>41</v>
      </c>
      <c r="E1029" s="13">
        <f>E1030+E1031+E1032+E1033</f>
        <v>170.6</v>
      </c>
      <c r="F1029" s="13">
        <f t="shared" ref="F1029:L1029" si="348">F1030+F1031+F1032+F1033</f>
        <v>113.3</v>
      </c>
      <c r="G1029" s="13">
        <f t="shared" si="348"/>
        <v>0</v>
      </c>
      <c r="H1029" s="13">
        <f t="shared" si="348"/>
        <v>0</v>
      </c>
      <c r="I1029" s="13">
        <f t="shared" si="348"/>
        <v>170.6</v>
      </c>
      <c r="J1029" s="13">
        <f t="shared" si="348"/>
        <v>113.3</v>
      </c>
      <c r="K1029" s="13">
        <f t="shared" si="348"/>
        <v>0</v>
      </c>
      <c r="L1029" s="13">
        <f t="shared" si="348"/>
        <v>0</v>
      </c>
      <c r="M1029" s="7"/>
    </row>
    <row r="1030" spans="1:13" s="5" customFormat="1" ht="49.5" customHeight="1">
      <c r="A1030" s="224"/>
      <c r="B1030" s="230"/>
      <c r="C1030" s="227"/>
      <c r="D1030" s="14">
        <v>2013</v>
      </c>
      <c r="E1030" s="13">
        <v>32.5</v>
      </c>
      <c r="F1030" s="13">
        <v>10</v>
      </c>
      <c r="G1030" s="13">
        <v>0</v>
      </c>
      <c r="H1030" s="13">
        <v>0</v>
      </c>
      <c r="I1030" s="13">
        <v>32.5</v>
      </c>
      <c r="J1030" s="13">
        <v>10</v>
      </c>
      <c r="K1030" s="13">
        <v>0</v>
      </c>
      <c r="L1030" s="13">
        <v>0</v>
      </c>
      <c r="M1030" s="7"/>
    </row>
    <row r="1031" spans="1:13" s="5" customFormat="1" ht="60" customHeight="1">
      <c r="A1031" s="224"/>
      <c r="B1031" s="230"/>
      <c r="C1031" s="227"/>
      <c r="D1031" s="14">
        <v>2014</v>
      </c>
      <c r="E1031" s="13">
        <f>E1006+E1011+E1016+E1021+E1026</f>
        <v>41.6</v>
      </c>
      <c r="F1031" s="13">
        <f t="shared" ref="F1031:L1031" si="349">F1006+F1011+F1016+F1021+F1026</f>
        <v>51.499999999999993</v>
      </c>
      <c r="G1031" s="13">
        <f t="shared" si="349"/>
        <v>0</v>
      </c>
      <c r="H1031" s="13">
        <f t="shared" si="349"/>
        <v>0</v>
      </c>
      <c r="I1031" s="13">
        <f t="shared" si="349"/>
        <v>41.6</v>
      </c>
      <c r="J1031" s="13">
        <f t="shared" si="349"/>
        <v>51.499999999999993</v>
      </c>
      <c r="K1031" s="13">
        <f t="shared" si="349"/>
        <v>0</v>
      </c>
      <c r="L1031" s="13">
        <f t="shared" si="349"/>
        <v>0</v>
      </c>
      <c r="M1031" s="7"/>
    </row>
    <row r="1032" spans="1:13" s="5" customFormat="1" ht="33.75" customHeight="1">
      <c r="A1032" s="224"/>
      <c r="B1032" s="230"/>
      <c r="C1032" s="227"/>
      <c r="D1032" s="14">
        <v>2015</v>
      </c>
      <c r="E1032" s="13">
        <f>E1027+E1022+E1017+E1007+E1012</f>
        <v>43.7</v>
      </c>
      <c r="F1032" s="13">
        <f t="shared" ref="F1032:L1032" si="350">F1027+F1022+F1017+F1007+F1012</f>
        <v>25.8</v>
      </c>
      <c r="G1032" s="13">
        <f t="shared" si="350"/>
        <v>0</v>
      </c>
      <c r="H1032" s="13">
        <f t="shared" si="350"/>
        <v>0</v>
      </c>
      <c r="I1032" s="13">
        <f t="shared" si="350"/>
        <v>43.7</v>
      </c>
      <c r="J1032" s="13">
        <f t="shared" si="350"/>
        <v>25.8</v>
      </c>
      <c r="K1032" s="13">
        <f t="shared" si="350"/>
        <v>0</v>
      </c>
      <c r="L1032" s="13">
        <f t="shared" si="350"/>
        <v>0</v>
      </c>
      <c r="M1032" s="7"/>
    </row>
    <row r="1033" spans="1:13" s="5" customFormat="1" ht="60" customHeight="1">
      <c r="A1033" s="225"/>
      <c r="B1033" s="231"/>
      <c r="C1033" s="228"/>
      <c r="D1033" s="14">
        <v>2016</v>
      </c>
      <c r="E1033" s="13">
        <f>E1008+E1013+E1018+E1023+E1028</f>
        <v>52.8</v>
      </c>
      <c r="F1033" s="13">
        <f t="shared" ref="F1033:L1033" si="351">F1008+F1013+F1018+F1023+F1028</f>
        <v>26</v>
      </c>
      <c r="G1033" s="13">
        <f t="shared" si="351"/>
        <v>0</v>
      </c>
      <c r="H1033" s="13">
        <f t="shared" si="351"/>
        <v>0</v>
      </c>
      <c r="I1033" s="13">
        <f t="shared" si="351"/>
        <v>52.8</v>
      </c>
      <c r="J1033" s="13">
        <f t="shared" si="351"/>
        <v>26</v>
      </c>
      <c r="K1033" s="13">
        <f t="shared" si="351"/>
        <v>0</v>
      </c>
      <c r="L1033" s="13">
        <f t="shared" si="351"/>
        <v>0</v>
      </c>
      <c r="M1033" s="7"/>
    </row>
    <row r="1034" spans="1:13" s="5" customFormat="1" ht="33" customHeight="1">
      <c r="A1034" s="205" t="s">
        <v>39</v>
      </c>
      <c r="B1034" s="205" t="s">
        <v>298</v>
      </c>
      <c r="C1034" s="205" t="s">
        <v>35</v>
      </c>
      <c r="D1034" s="14" t="s">
        <v>41</v>
      </c>
      <c r="E1034" s="13">
        <f>E1035+E1036+E1037+E1038</f>
        <v>162.5</v>
      </c>
      <c r="F1034" s="13">
        <f t="shared" ref="F1034:L1034" si="352">F1035+F1036+F1037+F1038</f>
        <v>657.2</v>
      </c>
      <c r="G1034" s="13">
        <f t="shared" si="352"/>
        <v>0</v>
      </c>
      <c r="H1034" s="13">
        <f t="shared" si="352"/>
        <v>0</v>
      </c>
      <c r="I1034" s="13">
        <f t="shared" si="352"/>
        <v>162.5</v>
      </c>
      <c r="J1034" s="13">
        <f t="shared" si="352"/>
        <v>657.2</v>
      </c>
      <c r="K1034" s="13">
        <f t="shared" si="352"/>
        <v>0</v>
      </c>
      <c r="L1034" s="13">
        <f t="shared" si="352"/>
        <v>0</v>
      </c>
      <c r="M1034" s="7"/>
    </row>
    <row r="1035" spans="1:13" s="5" customFormat="1" ht="36.75" customHeight="1">
      <c r="A1035" s="207"/>
      <c r="B1035" s="207"/>
      <c r="C1035" s="207"/>
      <c r="D1035" s="14">
        <v>2013</v>
      </c>
      <c r="E1035" s="13">
        <v>37.5</v>
      </c>
      <c r="F1035" s="13">
        <v>37.5</v>
      </c>
      <c r="G1035" s="13">
        <v>0</v>
      </c>
      <c r="H1035" s="13">
        <v>0</v>
      </c>
      <c r="I1035" s="13">
        <v>37.5</v>
      </c>
      <c r="J1035" s="13">
        <v>37.5</v>
      </c>
      <c r="K1035" s="13">
        <v>0</v>
      </c>
      <c r="L1035" s="13">
        <v>0</v>
      </c>
      <c r="M1035" s="7" t="s">
        <v>441</v>
      </c>
    </row>
    <row r="1036" spans="1:13" s="5" customFormat="1" ht="50.25" customHeight="1">
      <c r="A1036" s="207"/>
      <c r="B1036" s="207"/>
      <c r="C1036" s="207"/>
      <c r="D1036" s="14">
        <v>2014</v>
      </c>
      <c r="E1036" s="13">
        <v>40</v>
      </c>
      <c r="F1036" s="13">
        <v>242.7</v>
      </c>
      <c r="G1036" s="13">
        <v>0</v>
      </c>
      <c r="H1036" s="13">
        <v>0</v>
      </c>
      <c r="I1036" s="13">
        <v>40</v>
      </c>
      <c r="J1036" s="13">
        <v>242.7</v>
      </c>
      <c r="K1036" s="13">
        <v>0</v>
      </c>
      <c r="L1036" s="13">
        <v>0</v>
      </c>
      <c r="M1036" s="21" t="s">
        <v>635</v>
      </c>
    </row>
    <row r="1037" spans="1:13" s="5" customFormat="1" ht="48" customHeight="1">
      <c r="A1037" s="207"/>
      <c r="B1037" s="207"/>
      <c r="C1037" s="207"/>
      <c r="D1037" s="14">
        <v>2015</v>
      </c>
      <c r="E1037" s="13">
        <v>40</v>
      </c>
      <c r="F1037" s="13">
        <v>257</v>
      </c>
      <c r="G1037" s="13">
        <v>0</v>
      </c>
      <c r="H1037" s="13">
        <v>0</v>
      </c>
      <c r="I1037" s="13">
        <v>40</v>
      </c>
      <c r="J1037" s="13">
        <v>257</v>
      </c>
      <c r="K1037" s="13">
        <v>0</v>
      </c>
      <c r="L1037" s="13">
        <v>0</v>
      </c>
      <c r="M1037" s="21" t="s">
        <v>635</v>
      </c>
    </row>
    <row r="1038" spans="1:13" s="5" customFormat="1" ht="48" customHeight="1">
      <c r="A1038" s="206"/>
      <c r="B1038" s="206"/>
      <c r="C1038" s="206"/>
      <c r="D1038" s="14">
        <v>2016</v>
      </c>
      <c r="E1038" s="13">
        <v>45</v>
      </c>
      <c r="F1038" s="13">
        <v>120</v>
      </c>
      <c r="G1038" s="13">
        <v>0</v>
      </c>
      <c r="H1038" s="13">
        <v>0</v>
      </c>
      <c r="I1038" s="13">
        <v>45</v>
      </c>
      <c r="J1038" s="13">
        <v>120</v>
      </c>
      <c r="K1038" s="13">
        <v>0</v>
      </c>
      <c r="L1038" s="13">
        <v>0</v>
      </c>
      <c r="M1038" s="21" t="s">
        <v>903</v>
      </c>
    </row>
    <row r="1039" spans="1:13" s="5" customFormat="1" ht="55.5" customHeight="1">
      <c r="A1039" s="211" t="s">
        <v>299</v>
      </c>
      <c r="B1039" s="205" t="s">
        <v>298</v>
      </c>
      <c r="C1039" s="205" t="s">
        <v>24</v>
      </c>
      <c r="D1039" s="14" t="s">
        <v>41</v>
      </c>
      <c r="E1039" s="13">
        <f>E1040+E1041+E1042+E1043</f>
        <v>266</v>
      </c>
      <c r="F1039" s="13">
        <f t="shared" ref="F1039:L1039" si="353">F1040+F1041+F1042+F1043</f>
        <v>206.3</v>
      </c>
      <c r="G1039" s="13">
        <f t="shared" si="353"/>
        <v>0</v>
      </c>
      <c r="H1039" s="13">
        <f t="shared" si="353"/>
        <v>0</v>
      </c>
      <c r="I1039" s="13">
        <f t="shared" si="353"/>
        <v>266</v>
      </c>
      <c r="J1039" s="13">
        <f t="shared" si="353"/>
        <v>206.3</v>
      </c>
      <c r="K1039" s="13">
        <f t="shared" si="353"/>
        <v>0</v>
      </c>
      <c r="L1039" s="13">
        <f t="shared" si="353"/>
        <v>0</v>
      </c>
      <c r="M1039" s="7"/>
    </row>
    <row r="1040" spans="1:13" s="5" customFormat="1" ht="54" customHeight="1">
      <c r="A1040" s="212"/>
      <c r="B1040" s="207"/>
      <c r="C1040" s="207"/>
      <c r="D1040" s="14">
        <v>2013</v>
      </c>
      <c r="E1040" s="13">
        <v>65</v>
      </c>
      <c r="F1040" s="13">
        <v>65</v>
      </c>
      <c r="G1040" s="13">
        <v>0</v>
      </c>
      <c r="H1040" s="13">
        <v>0</v>
      </c>
      <c r="I1040" s="13">
        <v>65</v>
      </c>
      <c r="J1040" s="13">
        <v>65</v>
      </c>
      <c r="K1040" s="13">
        <v>0</v>
      </c>
      <c r="L1040" s="13">
        <v>0</v>
      </c>
      <c r="M1040" s="7" t="s">
        <v>354</v>
      </c>
    </row>
    <row r="1041" spans="1:15" s="5" customFormat="1" ht="48" customHeight="1">
      <c r="A1041" s="212"/>
      <c r="B1041" s="207"/>
      <c r="C1041" s="207"/>
      <c r="D1041" s="14">
        <v>2014</v>
      </c>
      <c r="E1041" s="13">
        <v>66</v>
      </c>
      <c r="F1041" s="13">
        <v>46.4</v>
      </c>
      <c r="G1041" s="13">
        <v>0</v>
      </c>
      <c r="H1041" s="13">
        <v>0</v>
      </c>
      <c r="I1041" s="13">
        <v>66</v>
      </c>
      <c r="J1041" s="13">
        <v>46.4</v>
      </c>
      <c r="K1041" s="13">
        <v>0</v>
      </c>
      <c r="L1041" s="13">
        <v>0</v>
      </c>
      <c r="M1041" s="7" t="s">
        <v>542</v>
      </c>
    </row>
    <row r="1042" spans="1:15" s="5" customFormat="1" ht="42" customHeight="1">
      <c r="A1042" s="212"/>
      <c r="B1042" s="207"/>
      <c r="C1042" s="207"/>
      <c r="D1042" s="14">
        <v>2015</v>
      </c>
      <c r="E1042" s="13">
        <v>67</v>
      </c>
      <c r="F1042" s="13">
        <v>94.9</v>
      </c>
      <c r="G1042" s="13">
        <v>0</v>
      </c>
      <c r="H1042" s="13">
        <v>0</v>
      </c>
      <c r="I1042" s="13">
        <v>67</v>
      </c>
      <c r="J1042" s="13">
        <v>94.9</v>
      </c>
      <c r="K1042" s="13">
        <v>0</v>
      </c>
      <c r="L1042" s="13">
        <v>0</v>
      </c>
      <c r="M1042" s="7" t="s">
        <v>790</v>
      </c>
    </row>
    <row r="1043" spans="1:15" s="5" customFormat="1" ht="51.75" customHeight="1">
      <c r="A1043" s="213"/>
      <c r="B1043" s="206"/>
      <c r="C1043" s="206"/>
      <c r="D1043" s="14">
        <v>2016</v>
      </c>
      <c r="E1043" s="13">
        <v>68</v>
      </c>
      <c r="F1043" s="13">
        <v>0</v>
      </c>
      <c r="G1043" s="13">
        <v>0</v>
      </c>
      <c r="H1043" s="13">
        <v>0</v>
      </c>
      <c r="I1043" s="13">
        <v>68</v>
      </c>
      <c r="J1043" s="13">
        <v>0</v>
      </c>
      <c r="K1043" s="13">
        <v>0</v>
      </c>
      <c r="L1043" s="13">
        <v>0</v>
      </c>
      <c r="M1043" s="7" t="s">
        <v>863</v>
      </c>
    </row>
    <row r="1044" spans="1:15" s="5" customFormat="1" ht="48.75" customHeight="1">
      <c r="A1044" s="211" t="s">
        <v>511</v>
      </c>
      <c r="B1044" s="205" t="s">
        <v>298</v>
      </c>
      <c r="C1044" s="205" t="s">
        <v>52</v>
      </c>
      <c r="D1044" s="14" t="s">
        <v>41</v>
      </c>
      <c r="E1044" s="13">
        <f>E1045+E1046+E1047</f>
        <v>75</v>
      </c>
      <c r="F1044" s="13">
        <f t="shared" ref="F1044:L1044" si="354">F1045+F1046+F1047</f>
        <v>53.8</v>
      </c>
      <c r="G1044" s="13">
        <f t="shared" si="354"/>
        <v>0</v>
      </c>
      <c r="H1044" s="13">
        <f t="shared" si="354"/>
        <v>0</v>
      </c>
      <c r="I1044" s="13">
        <f t="shared" si="354"/>
        <v>75</v>
      </c>
      <c r="J1044" s="13">
        <f t="shared" si="354"/>
        <v>53.8</v>
      </c>
      <c r="K1044" s="13">
        <f t="shared" si="354"/>
        <v>0</v>
      </c>
      <c r="L1044" s="13">
        <f t="shared" si="354"/>
        <v>0</v>
      </c>
      <c r="M1044" s="7"/>
    </row>
    <row r="1045" spans="1:15" s="5" customFormat="1" ht="46.5" customHeight="1">
      <c r="A1045" s="212"/>
      <c r="B1045" s="207"/>
      <c r="C1045" s="207"/>
      <c r="D1045" s="14">
        <v>2014</v>
      </c>
      <c r="E1045" s="13">
        <v>25</v>
      </c>
      <c r="F1045" s="13">
        <v>25.9</v>
      </c>
      <c r="G1045" s="13">
        <v>0</v>
      </c>
      <c r="H1045" s="13">
        <v>0</v>
      </c>
      <c r="I1045" s="13">
        <v>25</v>
      </c>
      <c r="J1045" s="13">
        <v>25.9</v>
      </c>
      <c r="K1045" s="13">
        <v>0</v>
      </c>
      <c r="L1045" s="13">
        <v>0</v>
      </c>
      <c r="M1045" s="7" t="s">
        <v>594</v>
      </c>
    </row>
    <row r="1046" spans="1:15" s="5" customFormat="1" ht="45" customHeight="1">
      <c r="A1046" s="212"/>
      <c r="B1046" s="207"/>
      <c r="C1046" s="207"/>
      <c r="D1046" s="14">
        <v>2015</v>
      </c>
      <c r="E1046" s="13">
        <v>25</v>
      </c>
      <c r="F1046" s="13">
        <v>27.9</v>
      </c>
      <c r="G1046" s="13">
        <v>0</v>
      </c>
      <c r="H1046" s="13">
        <v>0</v>
      </c>
      <c r="I1046" s="13">
        <v>25</v>
      </c>
      <c r="J1046" s="13">
        <v>27.9</v>
      </c>
      <c r="K1046" s="13">
        <v>0</v>
      </c>
      <c r="L1046" s="13">
        <v>0</v>
      </c>
      <c r="M1046" s="7" t="s">
        <v>706</v>
      </c>
    </row>
    <row r="1047" spans="1:15" s="5" customFormat="1" ht="69" customHeight="1">
      <c r="A1047" s="213"/>
      <c r="B1047" s="206"/>
      <c r="C1047" s="206"/>
      <c r="D1047" s="14">
        <v>2016</v>
      </c>
      <c r="E1047" s="13">
        <v>25</v>
      </c>
      <c r="F1047" s="13">
        <v>0</v>
      </c>
      <c r="G1047" s="13">
        <v>0</v>
      </c>
      <c r="H1047" s="13">
        <v>0</v>
      </c>
      <c r="I1047" s="13">
        <v>25</v>
      </c>
      <c r="J1047" s="13">
        <v>0</v>
      </c>
      <c r="K1047" s="13">
        <v>0</v>
      </c>
      <c r="L1047" s="13">
        <v>0</v>
      </c>
      <c r="M1047" s="7" t="s">
        <v>879</v>
      </c>
    </row>
    <row r="1048" spans="1:15" s="5" customFormat="1" ht="59.25" customHeight="1">
      <c r="A1048" s="211" t="s">
        <v>300</v>
      </c>
      <c r="B1048" s="205" t="s">
        <v>298</v>
      </c>
      <c r="C1048" s="205" t="s">
        <v>54</v>
      </c>
      <c r="D1048" s="14" t="s">
        <v>41</v>
      </c>
      <c r="E1048" s="13">
        <f>E1049+E1050+E1051+E1052</f>
        <v>29</v>
      </c>
      <c r="F1048" s="13">
        <f t="shared" ref="F1048:L1048" si="355">F1049+F1050+F1051+F1052</f>
        <v>0</v>
      </c>
      <c r="G1048" s="13">
        <f t="shared" si="355"/>
        <v>0</v>
      </c>
      <c r="H1048" s="13">
        <f t="shared" si="355"/>
        <v>0</v>
      </c>
      <c r="I1048" s="13">
        <f t="shared" si="355"/>
        <v>29</v>
      </c>
      <c r="J1048" s="13">
        <f t="shared" si="355"/>
        <v>0</v>
      </c>
      <c r="K1048" s="13">
        <f t="shared" si="355"/>
        <v>0</v>
      </c>
      <c r="L1048" s="13">
        <f t="shared" si="355"/>
        <v>0</v>
      </c>
      <c r="M1048" s="7"/>
    </row>
    <row r="1049" spans="1:15" s="5" customFormat="1" ht="45.75" customHeight="1">
      <c r="A1049" s="212"/>
      <c r="B1049" s="207"/>
      <c r="C1049" s="207"/>
      <c r="D1049" s="14">
        <v>2013</v>
      </c>
      <c r="E1049" s="13">
        <v>7.1</v>
      </c>
      <c r="F1049" s="13">
        <v>0</v>
      </c>
      <c r="G1049" s="13">
        <v>0</v>
      </c>
      <c r="H1049" s="13">
        <v>0</v>
      </c>
      <c r="I1049" s="13">
        <v>7.1</v>
      </c>
      <c r="J1049" s="13">
        <v>0</v>
      </c>
      <c r="K1049" s="13">
        <v>0</v>
      </c>
      <c r="L1049" s="13">
        <v>0</v>
      </c>
      <c r="M1049" s="7" t="s">
        <v>371</v>
      </c>
    </row>
    <row r="1050" spans="1:15" s="5" customFormat="1" ht="35.25" customHeight="1">
      <c r="A1050" s="212"/>
      <c r="B1050" s="207"/>
      <c r="C1050" s="207"/>
      <c r="D1050" s="14">
        <v>2014</v>
      </c>
      <c r="E1050" s="13">
        <v>7.2</v>
      </c>
      <c r="F1050" s="13">
        <v>0</v>
      </c>
      <c r="G1050" s="13">
        <v>0</v>
      </c>
      <c r="H1050" s="13">
        <v>0</v>
      </c>
      <c r="I1050" s="13">
        <v>7.2</v>
      </c>
      <c r="J1050" s="13">
        <v>0</v>
      </c>
      <c r="K1050" s="13">
        <v>0</v>
      </c>
      <c r="L1050" s="13">
        <v>0</v>
      </c>
      <c r="M1050" s="7" t="s">
        <v>371</v>
      </c>
    </row>
    <row r="1051" spans="1:15" s="5" customFormat="1" ht="38.25" customHeight="1">
      <c r="A1051" s="212"/>
      <c r="B1051" s="207"/>
      <c r="C1051" s="207"/>
      <c r="D1051" s="14">
        <v>2015</v>
      </c>
      <c r="E1051" s="13">
        <v>7.3</v>
      </c>
      <c r="F1051" s="13">
        <v>0</v>
      </c>
      <c r="G1051" s="13">
        <v>0</v>
      </c>
      <c r="H1051" s="13">
        <v>0</v>
      </c>
      <c r="I1051" s="13">
        <v>7.3</v>
      </c>
      <c r="J1051" s="13">
        <v>0</v>
      </c>
      <c r="K1051" s="13">
        <v>0</v>
      </c>
      <c r="L1051" s="13">
        <v>0</v>
      </c>
      <c r="M1051" s="7" t="s">
        <v>371</v>
      </c>
    </row>
    <row r="1052" spans="1:15" s="5" customFormat="1" ht="61.5" customHeight="1">
      <c r="A1052" s="213"/>
      <c r="B1052" s="206"/>
      <c r="C1052" s="206"/>
      <c r="D1052" s="69">
        <v>2016</v>
      </c>
      <c r="E1052" s="13">
        <v>7.4</v>
      </c>
      <c r="F1052" s="13">
        <v>0</v>
      </c>
      <c r="G1052" s="13">
        <v>0</v>
      </c>
      <c r="H1052" s="13">
        <v>0</v>
      </c>
      <c r="I1052" s="13">
        <v>7.4</v>
      </c>
      <c r="J1052" s="13">
        <v>0</v>
      </c>
      <c r="K1052" s="13">
        <v>0</v>
      </c>
      <c r="L1052" s="13">
        <v>0</v>
      </c>
      <c r="M1052" s="7" t="s">
        <v>371</v>
      </c>
    </row>
    <row r="1053" spans="1:15" s="5" customFormat="1" ht="42.75" customHeight="1">
      <c r="A1053" s="211" t="s">
        <v>301</v>
      </c>
      <c r="B1053" s="208" t="s">
        <v>298</v>
      </c>
      <c r="C1053" s="208" t="s">
        <v>53</v>
      </c>
      <c r="D1053" s="14" t="s">
        <v>41</v>
      </c>
      <c r="E1053" s="13">
        <f>E1054+E1055+E1056</f>
        <v>76.400000000000006</v>
      </c>
      <c r="F1053" s="13">
        <f t="shared" ref="F1053:L1053" si="356">F1054+F1055+F1056</f>
        <v>51.4</v>
      </c>
      <c r="G1053" s="13">
        <f t="shared" si="356"/>
        <v>0</v>
      </c>
      <c r="H1053" s="13">
        <f t="shared" si="356"/>
        <v>0</v>
      </c>
      <c r="I1053" s="13">
        <f t="shared" si="356"/>
        <v>76.400000000000006</v>
      </c>
      <c r="J1053" s="13">
        <f t="shared" si="356"/>
        <v>51.4</v>
      </c>
      <c r="K1053" s="13">
        <f t="shared" si="356"/>
        <v>0</v>
      </c>
      <c r="L1053" s="13">
        <f t="shared" si="356"/>
        <v>0</v>
      </c>
      <c r="M1053" s="7"/>
    </row>
    <row r="1054" spans="1:15" s="5" customFormat="1" ht="48" customHeight="1">
      <c r="A1054" s="212"/>
      <c r="B1054" s="209"/>
      <c r="C1054" s="209"/>
      <c r="D1054" s="14">
        <v>2013</v>
      </c>
      <c r="E1054" s="13">
        <v>26.4</v>
      </c>
      <c r="F1054" s="14">
        <v>26.4</v>
      </c>
      <c r="G1054" s="14">
        <v>0</v>
      </c>
      <c r="H1054" s="14">
        <v>0</v>
      </c>
      <c r="I1054" s="14">
        <v>26.4</v>
      </c>
      <c r="J1054" s="14">
        <v>26.4</v>
      </c>
      <c r="K1054" s="14">
        <v>0</v>
      </c>
      <c r="L1054" s="14">
        <v>0</v>
      </c>
      <c r="M1054" s="8" t="s">
        <v>416</v>
      </c>
    </row>
    <row r="1055" spans="1:15" s="5" customFormat="1" ht="45.75" customHeight="1">
      <c r="A1055" s="212"/>
      <c r="B1055" s="209"/>
      <c r="C1055" s="209"/>
      <c r="D1055" s="14">
        <v>2015</v>
      </c>
      <c r="E1055" s="13">
        <v>25</v>
      </c>
      <c r="F1055" s="14">
        <v>25</v>
      </c>
      <c r="G1055" s="14">
        <v>0</v>
      </c>
      <c r="H1055" s="14">
        <v>0</v>
      </c>
      <c r="I1055" s="14">
        <v>25</v>
      </c>
      <c r="J1055" s="14">
        <v>25</v>
      </c>
      <c r="K1055" s="14">
        <v>0</v>
      </c>
      <c r="L1055" s="14">
        <v>0</v>
      </c>
      <c r="M1055" s="7" t="s">
        <v>777</v>
      </c>
      <c r="O1055" s="55"/>
    </row>
    <row r="1056" spans="1:15" s="5" customFormat="1" ht="45.75" customHeight="1">
      <c r="A1056" s="213"/>
      <c r="B1056" s="210"/>
      <c r="C1056" s="210"/>
      <c r="D1056" s="14">
        <v>2016</v>
      </c>
      <c r="E1056" s="13">
        <v>25</v>
      </c>
      <c r="F1056" s="14">
        <v>0</v>
      </c>
      <c r="G1056" s="14">
        <v>0</v>
      </c>
      <c r="H1056" s="14">
        <v>0</v>
      </c>
      <c r="I1056" s="14">
        <v>25</v>
      </c>
      <c r="J1056" s="14">
        <v>0</v>
      </c>
      <c r="K1056" s="14">
        <v>0</v>
      </c>
      <c r="L1056" s="14">
        <v>0</v>
      </c>
      <c r="M1056" s="7" t="s">
        <v>891</v>
      </c>
    </row>
    <row r="1057" spans="1:13" s="5" customFormat="1" ht="38.25" customHeight="1">
      <c r="A1057" s="98" t="s">
        <v>302</v>
      </c>
      <c r="B1057" s="205" t="s">
        <v>298</v>
      </c>
      <c r="C1057" s="12" t="s">
        <v>17</v>
      </c>
      <c r="D1057" s="14" t="s">
        <v>41</v>
      </c>
      <c r="E1057" s="13">
        <f>E1058+E1059+E1060</f>
        <v>31.3</v>
      </c>
      <c r="F1057" s="13">
        <f>F1058+F1059+F1060</f>
        <v>31.799999999999997</v>
      </c>
      <c r="G1057" s="13">
        <f t="shared" ref="G1057:L1057" si="357">G1058+G1059+G1060</f>
        <v>0</v>
      </c>
      <c r="H1057" s="13">
        <f t="shared" si="357"/>
        <v>0</v>
      </c>
      <c r="I1057" s="13">
        <f t="shared" si="357"/>
        <v>31.3</v>
      </c>
      <c r="J1057" s="13">
        <f t="shared" si="357"/>
        <v>31.799999999999997</v>
      </c>
      <c r="K1057" s="13">
        <f t="shared" si="357"/>
        <v>0</v>
      </c>
      <c r="L1057" s="13">
        <f t="shared" si="357"/>
        <v>0</v>
      </c>
      <c r="M1057" s="7"/>
    </row>
    <row r="1058" spans="1:13" s="5" customFormat="1" ht="36.75" customHeight="1">
      <c r="A1058" s="212"/>
      <c r="B1058" s="246"/>
      <c r="C1058" s="62"/>
      <c r="D1058" s="14">
        <v>2013</v>
      </c>
      <c r="E1058" s="13">
        <v>15.2</v>
      </c>
      <c r="F1058" s="13">
        <v>11.5</v>
      </c>
      <c r="G1058" s="13">
        <v>0</v>
      </c>
      <c r="H1058" s="13">
        <v>0</v>
      </c>
      <c r="I1058" s="13">
        <v>15.2</v>
      </c>
      <c r="J1058" s="13">
        <v>11.5</v>
      </c>
      <c r="K1058" s="13">
        <v>0</v>
      </c>
      <c r="L1058" s="13">
        <v>0</v>
      </c>
      <c r="M1058" s="7" t="s">
        <v>403</v>
      </c>
    </row>
    <row r="1059" spans="1:13" s="5" customFormat="1" ht="47.25" customHeight="1">
      <c r="A1059" s="246"/>
      <c r="B1059" s="246"/>
      <c r="C1059" s="207"/>
      <c r="D1059" s="14">
        <v>2014</v>
      </c>
      <c r="E1059" s="13">
        <v>16.100000000000001</v>
      </c>
      <c r="F1059" s="13">
        <v>7.4</v>
      </c>
      <c r="G1059" s="13">
        <v>0</v>
      </c>
      <c r="H1059" s="13">
        <v>0</v>
      </c>
      <c r="I1059" s="13">
        <v>16.100000000000001</v>
      </c>
      <c r="J1059" s="13">
        <v>7.4</v>
      </c>
      <c r="K1059" s="13">
        <v>0</v>
      </c>
      <c r="L1059" s="13">
        <v>0</v>
      </c>
      <c r="M1059" s="7" t="s">
        <v>568</v>
      </c>
    </row>
    <row r="1060" spans="1:13" s="5" customFormat="1" ht="42.75" customHeight="1">
      <c r="A1060" s="247"/>
      <c r="B1060" s="247"/>
      <c r="C1060" s="247"/>
      <c r="D1060" s="14">
        <v>2015</v>
      </c>
      <c r="E1060" s="13"/>
      <c r="F1060" s="13">
        <v>12.9</v>
      </c>
      <c r="G1060" s="13"/>
      <c r="H1060" s="13"/>
      <c r="I1060" s="13"/>
      <c r="J1060" s="13">
        <v>12.9</v>
      </c>
      <c r="K1060" s="13"/>
      <c r="L1060" s="13"/>
      <c r="M1060" s="7" t="s">
        <v>700</v>
      </c>
    </row>
    <row r="1061" spans="1:13" s="5" customFormat="1" ht="37.5" customHeight="1">
      <c r="A1061" s="223"/>
      <c r="B1061" s="229" t="s">
        <v>41</v>
      </c>
      <c r="C1061" s="226"/>
      <c r="D1061" s="14" t="s">
        <v>41</v>
      </c>
      <c r="E1061" s="13">
        <f>E1062+E1063+E1064+E1065</f>
        <v>640.20000000000005</v>
      </c>
      <c r="F1061" s="13">
        <f t="shared" ref="F1061:L1061" si="358">F1062+F1063+F1064+F1065</f>
        <v>987.59999999999991</v>
      </c>
      <c r="G1061" s="13">
        <f t="shared" si="358"/>
        <v>0</v>
      </c>
      <c r="H1061" s="13">
        <f t="shared" si="358"/>
        <v>0</v>
      </c>
      <c r="I1061" s="13">
        <f t="shared" si="358"/>
        <v>640.20000000000005</v>
      </c>
      <c r="J1061" s="13">
        <f t="shared" si="358"/>
        <v>987.59999999999991</v>
      </c>
      <c r="K1061" s="13">
        <f t="shared" si="358"/>
        <v>0</v>
      </c>
      <c r="L1061" s="13">
        <f t="shared" si="358"/>
        <v>0</v>
      </c>
      <c r="M1061" s="7"/>
    </row>
    <row r="1062" spans="1:13" s="5" customFormat="1" ht="38.25" customHeight="1">
      <c r="A1062" s="224"/>
      <c r="B1062" s="230"/>
      <c r="C1062" s="227"/>
      <c r="D1062" s="14">
        <v>2013</v>
      </c>
      <c r="E1062" s="13">
        <f>E1035+E1040+E1049+E1054+E1058</f>
        <v>151.19999999999999</v>
      </c>
      <c r="F1062" s="13">
        <f t="shared" ref="F1062:L1062" si="359">F1035+F1040+F1049+F1054+F1058</f>
        <v>140.4</v>
      </c>
      <c r="G1062" s="13">
        <f t="shared" si="359"/>
        <v>0</v>
      </c>
      <c r="H1062" s="13">
        <f t="shared" si="359"/>
        <v>0</v>
      </c>
      <c r="I1062" s="13">
        <f t="shared" si="359"/>
        <v>151.19999999999999</v>
      </c>
      <c r="J1062" s="13">
        <f t="shared" si="359"/>
        <v>140.4</v>
      </c>
      <c r="K1062" s="13">
        <f t="shared" si="359"/>
        <v>0</v>
      </c>
      <c r="L1062" s="13">
        <f t="shared" si="359"/>
        <v>0</v>
      </c>
      <c r="M1062" s="7"/>
    </row>
    <row r="1063" spans="1:13" s="5" customFormat="1" ht="46.5" customHeight="1">
      <c r="A1063" s="224"/>
      <c r="B1063" s="230"/>
      <c r="C1063" s="227"/>
      <c r="D1063" s="73">
        <v>2014</v>
      </c>
      <c r="E1063" s="74">
        <f t="shared" ref="E1063:L1063" si="360">E1036+E1041+E1045+E1050+E1059</f>
        <v>154.29999999999998</v>
      </c>
      <c r="F1063" s="74">
        <f t="shared" si="360"/>
        <v>322.39999999999992</v>
      </c>
      <c r="G1063" s="74">
        <f t="shared" si="360"/>
        <v>0</v>
      </c>
      <c r="H1063" s="74">
        <f t="shared" si="360"/>
        <v>0</v>
      </c>
      <c r="I1063" s="74">
        <f t="shared" si="360"/>
        <v>154.29999999999998</v>
      </c>
      <c r="J1063" s="74">
        <f t="shared" si="360"/>
        <v>322.39999999999992</v>
      </c>
      <c r="K1063" s="74">
        <f t="shared" si="360"/>
        <v>0</v>
      </c>
      <c r="L1063" s="74">
        <f t="shared" si="360"/>
        <v>0</v>
      </c>
      <c r="M1063" s="30"/>
    </row>
    <row r="1064" spans="1:13" s="5" customFormat="1" ht="46.5" customHeight="1">
      <c r="A1064" s="224"/>
      <c r="B1064" s="230"/>
      <c r="C1064" s="227"/>
      <c r="D1064" s="73">
        <v>2015</v>
      </c>
      <c r="E1064" s="74">
        <f>E1055+E1051+E1046+E1042+E1037</f>
        <v>164.3</v>
      </c>
      <c r="F1064" s="74">
        <f t="shared" ref="F1064:L1064" si="361">F1055+F1051+F1046+F1042+F1037</f>
        <v>404.8</v>
      </c>
      <c r="G1064" s="74">
        <f t="shared" si="361"/>
        <v>0</v>
      </c>
      <c r="H1064" s="74">
        <f t="shared" si="361"/>
        <v>0</v>
      </c>
      <c r="I1064" s="74">
        <f t="shared" si="361"/>
        <v>164.3</v>
      </c>
      <c r="J1064" s="74">
        <f t="shared" si="361"/>
        <v>404.8</v>
      </c>
      <c r="K1064" s="74">
        <f t="shared" si="361"/>
        <v>0</v>
      </c>
      <c r="L1064" s="74">
        <f t="shared" si="361"/>
        <v>0</v>
      </c>
      <c r="M1064" s="30"/>
    </row>
    <row r="1065" spans="1:13" s="5" customFormat="1" ht="46.5" customHeight="1">
      <c r="A1065" s="225"/>
      <c r="B1065" s="231"/>
      <c r="C1065" s="228"/>
      <c r="D1065" s="73">
        <v>2016</v>
      </c>
      <c r="E1065" s="74">
        <f>E1056+E1052+E1047+E1043+E1038</f>
        <v>170.4</v>
      </c>
      <c r="F1065" s="74">
        <f t="shared" ref="F1065:L1065" si="362">F1056+F1052+F1047+F1043+F1038</f>
        <v>120</v>
      </c>
      <c r="G1065" s="74">
        <f t="shared" si="362"/>
        <v>0</v>
      </c>
      <c r="H1065" s="74">
        <f t="shared" si="362"/>
        <v>0</v>
      </c>
      <c r="I1065" s="74">
        <f t="shared" si="362"/>
        <v>170.4</v>
      </c>
      <c r="J1065" s="74">
        <f t="shared" si="362"/>
        <v>120</v>
      </c>
      <c r="K1065" s="74">
        <f t="shared" si="362"/>
        <v>0</v>
      </c>
      <c r="L1065" s="74">
        <f t="shared" si="362"/>
        <v>0</v>
      </c>
      <c r="M1065" s="192"/>
    </row>
    <row r="1066" spans="1:13" s="55" customFormat="1" ht="46.5" customHeight="1">
      <c r="A1066" s="223"/>
      <c r="B1066" s="208" t="s">
        <v>432</v>
      </c>
      <c r="C1066" s="226"/>
      <c r="D1066" s="14" t="s">
        <v>41</v>
      </c>
      <c r="E1066" s="13">
        <f>E1067+E1068+E1069+E1070</f>
        <v>4450.8</v>
      </c>
      <c r="F1066" s="13">
        <f t="shared" ref="F1066:L1066" si="363">F1067+F1068+F1069+F1070</f>
        <v>4796.5</v>
      </c>
      <c r="G1066" s="13">
        <f t="shared" si="363"/>
        <v>588.9</v>
      </c>
      <c r="H1066" s="13">
        <f t="shared" si="363"/>
        <v>649</v>
      </c>
      <c r="I1066" s="13">
        <f t="shared" si="363"/>
        <v>3861.8999999999996</v>
      </c>
      <c r="J1066" s="13">
        <f t="shared" si="363"/>
        <v>4147.5</v>
      </c>
      <c r="K1066" s="13">
        <f t="shared" si="363"/>
        <v>0</v>
      </c>
      <c r="L1066" s="13">
        <f t="shared" si="363"/>
        <v>0</v>
      </c>
      <c r="M1066" s="7"/>
    </row>
    <row r="1067" spans="1:13" s="5" customFormat="1" ht="43.5" customHeight="1">
      <c r="A1067" s="224"/>
      <c r="B1067" s="209"/>
      <c r="C1067" s="227"/>
      <c r="D1067" s="14">
        <v>2013</v>
      </c>
      <c r="E1067" s="13">
        <f t="shared" ref="E1067:L1068" si="364">E924+E954+E1000+E1030+E1062</f>
        <v>1899.1000000000001</v>
      </c>
      <c r="F1067" s="13">
        <f t="shared" si="364"/>
        <v>2073.6999999999998</v>
      </c>
      <c r="G1067" s="13">
        <f t="shared" si="364"/>
        <v>588.9</v>
      </c>
      <c r="H1067" s="13">
        <f t="shared" si="364"/>
        <v>649</v>
      </c>
      <c r="I1067" s="13">
        <f t="shared" si="364"/>
        <v>1310.2</v>
      </c>
      <c r="J1067" s="13">
        <f t="shared" si="364"/>
        <v>1424.7</v>
      </c>
      <c r="K1067" s="13">
        <f t="shared" si="364"/>
        <v>0</v>
      </c>
      <c r="L1067" s="13">
        <f t="shared" si="364"/>
        <v>0</v>
      </c>
      <c r="M1067" s="7"/>
    </row>
    <row r="1068" spans="1:13" s="5" customFormat="1" ht="43.5" customHeight="1">
      <c r="A1068" s="224"/>
      <c r="B1068" s="209"/>
      <c r="C1068" s="227"/>
      <c r="D1068" s="14">
        <v>2014</v>
      </c>
      <c r="E1068" s="13">
        <f t="shared" si="364"/>
        <v>821.30000000000007</v>
      </c>
      <c r="F1068" s="13">
        <f t="shared" si="364"/>
        <v>1314.2999999999997</v>
      </c>
      <c r="G1068" s="13">
        <f t="shared" si="364"/>
        <v>0</v>
      </c>
      <c r="H1068" s="13">
        <f t="shared" si="364"/>
        <v>0</v>
      </c>
      <c r="I1068" s="13">
        <f t="shared" si="364"/>
        <v>821.30000000000007</v>
      </c>
      <c r="J1068" s="13">
        <f t="shared" si="364"/>
        <v>1314.2999999999997</v>
      </c>
      <c r="K1068" s="13">
        <f t="shared" si="364"/>
        <v>0</v>
      </c>
      <c r="L1068" s="13">
        <f t="shared" si="364"/>
        <v>0</v>
      </c>
      <c r="M1068" s="7"/>
    </row>
    <row r="1069" spans="1:13" s="5" customFormat="1" ht="43.5" customHeight="1">
      <c r="A1069" s="224"/>
      <c r="B1069" s="209"/>
      <c r="C1069" s="227"/>
      <c r="D1069" s="14">
        <v>2015</v>
      </c>
      <c r="E1069" s="13">
        <f t="shared" ref="E1069:L1069" si="365">E1064+E1032+E1002+E956+E926</f>
        <v>853.2</v>
      </c>
      <c r="F1069" s="13">
        <f t="shared" si="365"/>
        <v>955.40000000000009</v>
      </c>
      <c r="G1069" s="13">
        <f t="shared" si="365"/>
        <v>0</v>
      </c>
      <c r="H1069" s="13">
        <f t="shared" si="365"/>
        <v>0</v>
      </c>
      <c r="I1069" s="13">
        <f t="shared" si="365"/>
        <v>853.2</v>
      </c>
      <c r="J1069" s="13">
        <f t="shared" si="365"/>
        <v>955.40000000000009</v>
      </c>
      <c r="K1069" s="13">
        <f t="shared" si="365"/>
        <v>0</v>
      </c>
      <c r="L1069" s="13">
        <f t="shared" si="365"/>
        <v>0</v>
      </c>
      <c r="M1069" s="7"/>
    </row>
    <row r="1070" spans="1:13" s="5" customFormat="1" ht="43.5" customHeight="1">
      <c r="A1070" s="225"/>
      <c r="B1070" s="210"/>
      <c r="C1070" s="228"/>
      <c r="D1070" s="14">
        <v>2016</v>
      </c>
      <c r="E1070" s="13">
        <f>E927+E957+E1003+E1033+E1065</f>
        <v>877.19999999999993</v>
      </c>
      <c r="F1070" s="13">
        <f t="shared" ref="F1070:L1070" si="366">F927+F957+F1003+F1033+F1065</f>
        <v>453.1</v>
      </c>
      <c r="G1070" s="13">
        <f t="shared" si="366"/>
        <v>0</v>
      </c>
      <c r="H1070" s="13">
        <f t="shared" si="366"/>
        <v>0</v>
      </c>
      <c r="I1070" s="13">
        <f t="shared" si="366"/>
        <v>877.19999999999993</v>
      </c>
      <c r="J1070" s="18">
        <f t="shared" si="366"/>
        <v>453.1</v>
      </c>
      <c r="K1070" s="13">
        <f t="shared" si="366"/>
        <v>0</v>
      </c>
      <c r="L1070" s="13">
        <f t="shared" si="366"/>
        <v>0</v>
      </c>
      <c r="M1070" s="7"/>
    </row>
    <row r="1071" spans="1:13" s="101" customFormat="1" ht="55.5" customHeight="1">
      <c r="A1071" s="217"/>
      <c r="B1071" s="208" t="s">
        <v>225</v>
      </c>
      <c r="C1071" s="220"/>
      <c r="D1071" s="166" t="s">
        <v>225</v>
      </c>
      <c r="E1071" s="18">
        <f>E1072+E1073+E1074+E1075</f>
        <v>11818148.240000002</v>
      </c>
      <c r="F1071" s="18">
        <f t="shared" ref="F1071:L1071" si="367">F1072+F1073+F1074+F1075</f>
        <v>10957418.229999999</v>
      </c>
      <c r="G1071" s="18">
        <f t="shared" si="367"/>
        <v>5342150.790000001</v>
      </c>
      <c r="H1071" s="18">
        <f t="shared" si="367"/>
        <v>5869114.4399999995</v>
      </c>
      <c r="I1071" s="18">
        <f t="shared" si="367"/>
        <v>237855.15000000002</v>
      </c>
      <c r="J1071" s="18">
        <f t="shared" si="367"/>
        <v>122465.71000000002</v>
      </c>
      <c r="K1071" s="18">
        <f t="shared" si="367"/>
        <v>6238142.2000000002</v>
      </c>
      <c r="L1071" s="18">
        <f t="shared" si="367"/>
        <v>4965838.0999999996</v>
      </c>
      <c r="M1071" s="167"/>
    </row>
    <row r="1072" spans="1:13" s="5" customFormat="1" ht="43.5" customHeight="1">
      <c r="A1072" s="218"/>
      <c r="B1072" s="209"/>
      <c r="C1072" s="221"/>
      <c r="D1072" s="14">
        <v>2013</v>
      </c>
      <c r="E1072" s="18">
        <f t="shared" ref="E1072:L1072" si="368">E113+E174+E184+E227+E480+E631+E645+E658+E761+E781+E787+E841+E867+E883+E1067</f>
        <v>9454177.8600000013</v>
      </c>
      <c r="F1072" s="18">
        <f t="shared" si="368"/>
        <v>9284307.7599999998</v>
      </c>
      <c r="G1072" s="18">
        <f t="shared" si="368"/>
        <v>4755775.71</v>
      </c>
      <c r="H1072" s="18">
        <f t="shared" si="368"/>
        <v>5731440.5300000003</v>
      </c>
      <c r="I1072" s="18">
        <f t="shared" si="368"/>
        <v>65973.849999999991</v>
      </c>
      <c r="J1072" s="18">
        <f t="shared" si="368"/>
        <v>51664.75</v>
      </c>
      <c r="K1072" s="18">
        <f t="shared" si="368"/>
        <v>4632428.3</v>
      </c>
      <c r="L1072" s="18">
        <f t="shared" si="368"/>
        <v>3501202.4999999995</v>
      </c>
      <c r="M1072" s="7"/>
    </row>
    <row r="1073" spans="1:13" s="5" customFormat="1" ht="56.25" customHeight="1">
      <c r="A1073" s="218"/>
      <c r="B1073" s="209"/>
      <c r="C1073" s="221"/>
      <c r="D1073" s="14">
        <v>2014</v>
      </c>
      <c r="E1073" s="18">
        <f t="shared" ref="E1073:L1073" si="369">E114+E175+E228+E481+E632+E646+E762+E782+E788+E842+E868+E884+E1068</f>
        <v>803278.58000000007</v>
      </c>
      <c r="F1073" s="18">
        <f t="shared" si="369"/>
        <v>673397.62000000011</v>
      </c>
      <c r="G1073" s="18">
        <f t="shared" si="369"/>
        <v>202989.28</v>
      </c>
      <c r="H1073" s="18">
        <f t="shared" si="369"/>
        <v>102101.6</v>
      </c>
      <c r="I1073" s="18">
        <f t="shared" si="369"/>
        <v>61691.799999999996</v>
      </c>
      <c r="J1073" s="18">
        <f t="shared" si="369"/>
        <v>29557.82</v>
      </c>
      <c r="K1073" s="18">
        <f t="shared" si="369"/>
        <v>538597.4</v>
      </c>
      <c r="L1073" s="18">
        <f t="shared" si="369"/>
        <v>541738.19999999995</v>
      </c>
      <c r="M1073" s="7"/>
    </row>
    <row r="1074" spans="1:13" s="5" customFormat="1" ht="56.25" customHeight="1">
      <c r="A1074" s="218"/>
      <c r="B1074" s="209"/>
      <c r="C1074" s="221"/>
      <c r="D1074" s="14">
        <v>2015</v>
      </c>
      <c r="E1074" s="18">
        <f t="shared" ref="E1074:L1074" si="370">E1069+E885+E869+E843+E783+E763+E647+E633+E482+E229+E185+E176+E115</f>
        <v>803719.79999999993</v>
      </c>
      <c r="F1074" s="18">
        <f t="shared" si="370"/>
        <v>640099.17000000004</v>
      </c>
      <c r="G1074" s="18">
        <f t="shared" si="370"/>
        <v>259618.4</v>
      </c>
      <c r="H1074" s="18">
        <f t="shared" si="370"/>
        <v>34836.959999999999</v>
      </c>
      <c r="I1074" s="18">
        <f t="shared" si="370"/>
        <v>45693.8</v>
      </c>
      <c r="J1074" s="18">
        <f t="shared" si="370"/>
        <v>29642.04</v>
      </c>
      <c r="K1074" s="18">
        <f t="shared" si="370"/>
        <v>498407.6</v>
      </c>
      <c r="L1074" s="18">
        <f t="shared" si="370"/>
        <v>575620.17000000004</v>
      </c>
      <c r="M1074" s="7"/>
    </row>
    <row r="1075" spans="1:13" s="5" customFormat="1" ht="56.25" customHeight="1">
      <c r="A1075" s="219"/>
      <c r="B1075" s="210"/>
      <c r="C1075" s="222"/>
      <c r="D1075" s="14">
        <v>2016</v>
      </c>
      <c r="E1075" s="18">
        <f>E116+E177+E230+E483+E634+E764+E784+E844+E870+E886+E1070</f>
        <v>756972</v>
      </c>
      <c r="F1075" s="18">
        <f t="shared" ref="F1075:L1075" si="371">F116+F177+F230+F483+F634+F764+F784+F844+F870+F886+F1070</f>
        <v>359613.68</v>
      </c>
      <c r="G1075" s="18">
        <f t="shared" si="371"/>
        <v>123767.4</v>
      </c>
      <c r="H1075" s="18">
        <f t="shared" si="371"/>
        <v>735.35</v>
      </c>
      <c r="I1075" s="18">
        <f t="shared" si="371"/>
        <v>64495.7</v>
      </c>
      <c r="J1075" s="18">
        <f t="shared" si="371"/>
        <v>11601.1</v>
      </c>
      <c r="K1075" s="18">
        <f t="shared" si="371"/>
        <v>568708.9</v>
      </c>
      <c r="L1075" s="18">
        <f t="shared" si="371"/>
        <v>347277.23000000004</v>
      </c>
      <c r="M1075" s="7"/>
    </row>
    <row r="1076" spans="1:13" s="5" customFormat="1" ht="59.25" customHeight="1">
      <c r="A1076" s="262" t="s">
        <v>806</v>
      </c>
      <c r="B1076" s="262"/>
      <c r="C1076" s="262"/>
      <c r="D1076" s="262"/>
      <c r="E1076" s="262"/>
      <c r="F1076" s="262"/>
      <c r="G1076" s="262"/>
      <c r="H1076" s="262"/>
      <c r="L1076" s="24"/>
      <c r="M1076" s="25" t="s">
        <v>807</v>
      </c>
    </row>
    <row r="1077" spans="1:13" s="5" customFormat="1">
      <c r="B1077" s="23"/>
      <c r="C1077" s="23"/>
      <c r="D1077" s="23"/>
      <c r="E1077" s="26"/>
      <c r="F1077" s="26"/>
      <c r="M1077" s="23"/>
    </row>
    <row r="1078" spans="1:13">
      <c r="B1078" s="6"/>
      <c r="C1078" s="6"/>
      <c r="D1078" s="6"/>
      <c r="E1078" s="22"/>
      <c r="M1078" s="6"/>
    </row>
    <row r="1079" spans="1:13">
      <c r="B1079" s="6"/>
      <c r="C1079" s="6"/>
      <c r="D1079" s="6"/>
      <c r="E1079" s="9"/>
      <c r="F1079" s="9"/>
      <c r="K1079" s="9"/>
      <c r="M1079" s="6"/>
    </row>
    <row r="1080" spans="1:13">
      <c r="B1080" s="6"/>
      <c r="C1080" s="6"/>
      <c r="D1080" s="6"/>
      <c r="E1080" s="9"/>
      <c r="F1080" s="9"/>
      <c r="G1080" s="9"/>
      <c r="H1080" s="9"/>
      <c r="I1080" s="9"/>
      <c r="J1080" s="9"/>
      <c r="K1080" s="9"/>
      <c r="L1080" s="9"/>
      <c r="M1080" s="6"/>
    </row>
    <row r="1081" spans="1:13">
      <c r="B1081" s="6"/>
      <c r="C1081" s="6"/>
      <c r="D1081" s="6"/>
      <c r="M1081" s="6"/>
    </row>
    <row r="1082" spans="1:13">
      <c r="B1082" s="6"/>
      <c r="C1082" s="6"/>
      <c r="D1082" s="6"/>
      <c r="M1082" s="6"/>
    </row>
    <row r="1083" spans="1:13">
      <c r="B1083" s="6"/>
      <c r="C1083" s="6"/>
      <c r="D1083" s="6"/>
      <c r="M1083" s="6"/>
    </row>
    <row r="1084" spans="1:13">
      <c r="B1084" s="6"/>
      <c r="C1084" s="6"/>
      <c r="D1084" s="6"/>
      <c r="M1084" s="6"/>
    </row>
    <row r="1085" spans="1:13">
      <c r="B1085" s="6"/>
      <c r="C1085" s="6"/>
      <c r="D1085" s="6"/>
      <c r="M1085" s="6"/>
    </row>
    <row r="1086" spans="1:13">
      <c r="B1086" s="6"/>
      <c r="C1086" s="6"/>
      <c r="D1086" s="6"/>
      <c r="M1086" s="6"/>
    </row>
    <row r="1087" spans="1:13">
      <c r="B1087" s="6"/>
      <c r="C1087" s="6"/>
      <c r="D1087" s="6"/>
      <c r="M1087" s="6"/>
    </row>
    <row r="1088" spans="1:13">
      <c r="B1088" s="6"/>
      <c r="C1088" s="6"/>
      <c r="D1088" s="6"/>
      <c r="M1088" s="6"/>
    </row>
    <row r="1089" spans="2:13">
      <c r="B1089" s="6"/>
      <c r="C1089" s="6"/>
      <c r="D1089" s="6"/>
      <c r="M1089" s="6"/>
    </row>
    <row r="1090" spans="2:13">
      <c r="B1090" s="6"/>
      <c r="C1090" s="6"/>
      <c r="D1090" s="6"/>
      <c r="M1090" s="6"/>
    </row>
    <row r="1091" spans="2:13">
      <c r="B1091" s="6"/>
      <c r="C1091" s="6"/>
      <c r="D1091" s="6"/>
      <c r="M1091" s="6"/>
    </row>
    <row r="1092" spans="2:13">
      <c r="B1092" s="6"/>
      <c r="C1092" s="6"/>
      <c r="D1092" s="6"/>
      <c r="M1092" s="6"/>
    </row>
    <row r="1093" spans="2:13">
      <c r="B1093" s="6"/>
      <c r="C1093" s="6"/>
      <c r="D1093" s="6"/>
      <c r="M1093" s="6"/>
    </row>
    <row r="1094" spans="2:13">
      <c r="B1094" s="6"/>
      <c r="C1094" s="6"/>
      <c r="D1094" s="6"/>
      <c r="M1094" s="6"/>
    </row>
    <row r="1095" spans="2:13">
      <c r="B1095" s="6"/>
      <c r="C1095" s="6"/>
      <c r="D1095" s="6"/>
      <c r="M1095" s="6"/>
    </row>
    <row r="1096" spans="2:13">
      <c r="B1096" s="6"/>
      <c r="C1096" s="6"/>
      <c r="D1096" s="6"/>
      <c r="M1096" s="6"/>
    </row>
    <row r="1097" spans="2:13">
      <c r="B1097" s="6"/>
      <c r="C1097" s="6"/>
      <c r="D1097" s="6"/>
      <c r="M1097" s="6"/>
    </row>
    <row r="1098" spans="2:13">
      <c r="B1098" s="6"/>
      <c r="C1098" s="6"/>
      <c r="D1098" s="6"/>
      <c r="M1098" s="6"/>
    </row>
    <row r="1099" spans="2:13">
      <c r="B1099" s="6"/>
      <c r="C1099" s="6"/>
      <c r="D1099" s="6"/>
      <c r="M1099" s="6"/>
    </row>
    <row r="1100" spans="2:13">
      <c r="B1100" s="6"/>
      <c r="C1100" s="6"/>
      <c r="D1100" s="6"/>
      <c r="M1100" s="6"/>
    </row>
    <row r="1101" spans="2:13">
      <c r="B1101" s="6"/>
      <c r="C1101" s="6"/>
      <c r="D1101" s="6"/>
      <c r="M1101" s="6"/>
    </row>
    <row r="1102" spans="2:13">
      <c r="B1102" s="6"/>
      <c r="C1102" s="6"/>
      <c r="D1102" s="6"/>
      <c r="M1102" s="6"/>
    </row>
    <row r="1103" spans="2:13">
      <c r="B1103" s="6"/>
      <c r="C1103" s="6"/>
      <c r="D1103" s="6"/>
      <c r="M1103" s="6"/>
    </row>
    <row r="1104" spans="2:13">
      <c r="B1104" s="6"/>
      <c r="C1104" s="6"/>
      <c r="D1104" s="6"/>
      <c r="M1104" s="6"/>
    </row>
    <row r="1105" spans="2:13">
      <c r="B1105" s="6"/>
      <c r="C1105" s="6"/>
      <c r="D1105" s="6"/>
      <c r="M1105" s="6"/>
    </row>
    <row r="1106" spans="2:13">
      <c r="B1106" s="6"/>
      <c r="C1106" s="6"/>
      <c r="D1106" s="6"/>
      <c r="M1106" s="6"/>
    </row>
    <row r="1107" spans="2:13">
      <c r="B1107" s="6"/>
      <c r="C1107" s="6"/>
      <c r="D1107" s="6"/>
      <c r="M1107" s="6"/>
    </row>
    <row r="1108" spans="2:13">
      <c r="B1108" s="6"/>
      <c r="C1108" s="6"/>
      <c r="D1108" s="6"/>
      <c r="M1108" s="6"/>
    </row>
    <row r="1109" spans="2:13">
      <c r="B1109" s="6"/>
      <c r="C1109" s="6"/>
      <c r="D1109" s="6"/>
      <c r="M1109" s="6"/>
    </row>
    <row r="1110" spans="2:13">
      <c r="B1110" s="6"/>
      <c r="C1110" s="6"/>
      <c r="D1110" s="6"/>
      <c r="M1110" s="6"/>
    </row>
    <row r="1111" spans="2:13">
      <c r="B1111" s="6"/>
      <c r="C1111" s="6"/>
      <c r="D1111" s="6"/>
      <c r="M1111" s="6"/>
    </row>
    <row r="1112" spans="2:13">
      <c r="B1112" s="6"/>
      <c r="C1112" s="6"/>
      <c r="D1112" s="6"/>
      <c r="M1112" s="6"/>
    </row>
    <row r="1113" spans="2:13">
      <c r="B1113" s="6"/>
      <c r="C1113" s="6"/>
      <c r="D1113" s="6"/>
      <c r="M1113" s="6"/>
    </row>
    <row r="1114" spans="2:13">
      <c r="B1114" s="6"/>
      <c r="C1114" s="6"/>
      <c r="D1114" s="6"/>
      <c r="M1114" s="6"/>
    </row>
    <row r="1115" spans="2:13">
      <c r="B1115" s="6"/>
      <c r="C1115" s="6"/>
      <c r="D1115" s="6"/>
      <c r="M1115" s="6"/>
    </row>
    <row r="1116" spans="2:13">
      <c r="B1116" s="6"/>
      <c r="C1116" s="6"/>
      <c r="D1116" s="6"/>
      <c r="M1116" s="6"/>
    </row>
    <row r="1117" spans="2:13">
      <c r="B1117" s="6"/>
      <c r="C1117" s="6"/>
      <c r="D1117" s="6"/>
      <c r="M1117" s="6"/>
    </row>
    <row r="1118" spans="2:13">
      <c r="B1118" s="6"/>
      <c r="C1118" s="6"/>
      <c r="D1118" s="6"/>
      <c r="M1118" s="6"/>
    </row>
    <row r="1119" spans="2:13">
      <c r="B1119" s="6"/>
      <c r="C1119" s="6"/>
      <c r="D1119" s="6"/>
      <c r="M1119" s="6"/>
    </row>
    <row r="1120" spans="2:13">
      <c r="B1120" s="6"/>
      <c r="C1120" s="6"/>
      <c r="D1120" s="6"/>
      <c r="M1120" s="6"/>
    </row>
    <row r="1121" spans="2:13">
      <c r="B1121" s="6"/>
      <c r="C1121" s="6"/>
      <c r="D1121" s="6"/>
      <c r="M1121" s="6"/>
    </row>
    <row r="1122" spans="2:13">
      <c r="B1122" s="6"/>
      <c r="C1122" s="6"/>
      <c r="D1122" s="6"/>
      <c r="M1122" s="6"/>
    </row>
    <row r="1123" spans="2:13">
      <c r="B1123" s="6"/>
      <c r="C1123" s="6"/>
      <c r="D1123" s="6"/>
      <c r="M1123" s="6"/>
    </row>
    <row r="1124" spans="2:13">
      <c r="B1124" s="6"/>
      <c r="C1124" s="6"/>
      <c r="D1124" s="6"/>
      <c r="M1124" s="6"/>
    </row>
    <row r="1125" spans="2:13">
      <c r="B1125" s="6"/>
      <c r="C1125" s="6"/>
      <c r="D1125" s="6"/>
      <c r="M1125" s="6"/>
    </row>
    <row r="1126" spans="2:13">
      <c r="B1126" s="6"/>
      <c r="C1126" s="6"/>
      <c r="D1126" s="6"/>
      <c r="M1126" s="6"/>
    </row>
    <row r="1127" spans="2:13">
      <c r="B1127" s="6"/>
      <c r="C1127" s="6"/>
      <c r="D1127" s="6"/>
      <c r="M1127" s="6"/>
    </row>
    <row r="1128" spans="2:13">
      <c r="B1128" s="6"/>
      <c r="C1128" s="6"/>
      <c r="D1128" s="6"/>
      <c r="M1128" s="6"/>
    </row>
    <row r="1129" spans="2:13">
      <c r="B1129" s="6"/>
      <c r="C1129" s="6"/>
      <c r="D1129" s="6"/>
      <c r="M1129" s="6"/>
    </row>
    <row r="1130" spans="2:13">
      <c r="B1130" s="6"/>
      <c r="C1130" s="6"/>
      <c r="D1130" s="6"/>
      <c r="M1130" s="6"/>
    </row>
    <row r="1131" spans="2:13">
      <c r="B1131" s="6"/>
      <c r="C1131" s="6"/>
      <c r="D1131" s="6"/>
      <c r="M1131" s="6"/>
    </row>
    <row r="1132" spans="2:13">
      <c r="B1132" s="6"/>
      <c r="C1132" s="6"/>
      <c r="D1132" s="6"/>
      <c r="M1132" s="6"/>
    </row>
    <row r="1133" spans="2:13">
      <c r="B1133" s="6"/>
      <c r="C1133" s="6"/>
      <c r="D1133" s="6"/>
      <c r="M1133" s="6"/>
    </row>
    <row r="1134" spans="2:13">
      <c r="B1134" s="6"/>
      <c r="C1134" s="6"/>
      <c r="D1134" s="6"/>
      <c r="M1134" s="6"/>
    </row>
    <row r="1135" spans="2:13">
      <c r="B1135" s="6"/>
      <c r="C1135" s="6"/>
      <c r="D1135" s="6"/>
      <c r="M1135" s="6"/>
    </row>
    <row r="1136" spans="2:13">
      <c r="B1136" s="6"/>
      <c r="C1136" s="6"/>
      <c r="D1136" s="6"/>
      <c r="M1136" s="6"/>
    </row>
    <row r="1137" spans="2:13">
      <c r="B1137" s="6"/>
      <c r="C1137" s="6"/>
      <c r="D1137" s="6"/>
      <c r="M1137" s="6"/>
    </row>
    <row r="1138" spans="2:13">
      <c r="B1138" s="6"/>
      <c r="C1138" s="6"/>
      <c r="D1138" s="6"/>
      <c r="M1138" s="6"/>
    </row>
    <row r="1139" spans="2:13">
      <c r="B1139" s="6"/>
      <c r="C1139" s="6"/>
      <c r="D1139" s="6"/>
      <c r="M1139" s="6"/>
    </row>
    <row r="1140" spans="2:13">
      <c r="B1140" s="6"/>
      <c r="C1140" s="6"/>
      <c r="D1140" s="6"/>
      <c r="M1140" s="6"/>
    </row>
    <row r="1141" spans="2:13">
      <c r="B1141" s="6"/>
      <c r="C1141" s="6"/>
      <c r="D1141" s="6"/>
      <c r="M1141" s="6"/>
    </row>
    <row r="1142" spans="2:13">
      <c r="B1142" s="6"/>
      <c r="C1142" s="6"/>
      <c r="D1142" s="6"/>
      <c r="M1142" s="6"/>
    </row>
    <row r="1143" spans="2:13">
      <c r="B1143" s="6"/>
      <c r="C1143" s="6"/>
      <c r="D1143" s="6"/>
      <c r="M1143" s="6"/>
    </row>
    <row r="1144" spans="2:13">
      <c r="B1144" s="6"/>
      <c r="C1144" s="6"/>
      <c r="D1144" s="6"/>
      <c r="M1144" s="6"/>
    </row>
    <row r="1145" spans="2:13">
      <c r="B1145" s="6"/>
      <c r="C1145" s="6"/>
      <c r="D1145" s="6"/>
      <c r="M1145" s="6"/>
    </row>
    <row r="1146" spans="2:13">
      <c r="B1146" s="6"/>
      <c r="C1146" s="6"/>
      <c r="D1146" s="6"/>
      <c r="M1146" s="6"/>
    </row>
    <row r="1147" spans="2:13">
      <c r="B1147" s="6"/>
      <c r="C1147" s="6"/>
      <c r="D1147" s="6"/>
      <c r="M1147" s="6"/>
    </row>
    <row r="1148" spans="2:13">
      <c r="B1148" s="6"/>
      <c r="C1148" s="6"/>
      <c r="D1148" s="6"/>
      <c r="M1148" s="6"/>
    </row>
    <row r="1149" spans="2:13">
      <c r="B1149" s="6"/>
      <c r="C1149" s="6"/>
      <c r="D1149" s="6"/>
      <c r="M1149" s="6"/>
    </row>
    <row r="1150" spans="2:13">
      <c r="B1150" s="6"/>
      <c r="C1150" s="6"/>
      <c r="D1150" s="6"/>
      <c r="M1150" s="6"/>
    </row>
    <row r="1151" spans="2:13">
      <c r="B1151" s="6"/>
      <c r="C1151" s="6"/>
      <c r="D1151" s="6"/>
      <c r="M1151" s="6"/>
    </row>
    <row r="1152" spans="2:13">
      <c r="B1152" s="6"/>
      <c r="C1152" s="6"/>
      <c r="D1152" s="6"/>
      <c r="M1152" s="6"/>
    </row>
    <row r="1153" spans="2:13">
      <c r="B1153" s="6"/>
      <c r="C1153" s="6"/>
      <c r="D1153" s="6"/>
      <c r="M1153" s="6"/>
    </row>
    <row r="1154" spans="2:13">
      <c r="B1154" s="6"/>
      <c r="C1154" s="6"/>
      <c r="D1154" s="6"/>
      <c r="M1154" s="6"/>
    </row>
    <row r="1155" spans="2:13">
      <c r="B1155" s="6"/>
      <c r="C1155" s="6"/>
      <c r="D1155" s="6"/>
      <c r="M1155" s="6"/>
    </row>
    <row r="1156" spans="2:13">
      <c r="B1156" s="6"/>
      <c r="C1156" s="6"/>
      <c r="D1156" s="6"/>
      <c r="M1156" s="6"/>
    </row>
    <row r="1157" spans="2:13">
      <c r="B1157" s="6"/>
      <c r="C1157" s="6"/>
      <c r="D1157" s="6"/>
      <c r="M1157" s="6"/>
    </row>
    <row r="1158" spans="2:13">
      <c r="B1158" s="6"/>
      <c r="C1158" s="6"/>
      <c r="D1158" s="6"/>
      <c r="M1158" s="6"/>
    </row>
    <row r="1159" spans="2:13">
      <c r="B1159" s="6"/>
      <c r="C1159" s="6"/>
      <c r="D1159" s="6"/>
      <c r="M1159" s="6"/>
    </row>
    <row r="1160" spans="2:13">
      <c r="B1160" s="6"/>
      <c r="C1160" s="6"/>
      <c r="D1160" s="6"/>
      <c r="M1160" s="6"/>
    </row>
    <row r="1161" spans="2:13">
      <c r="B1161" s="6"/>
      <c r="C1161" s="6"/>
      <c r="D1161" s="6"/>
      <c r="M1161" s="6"/>
    </row>
    <row r="1162" spans="2:13">
      <c r="B1162" s="6"/>
      <c r="C1162" s="6"/>
      <c r="D1162" s="6"/>
      <c r="M1162" s="6"/>
    </row>
    <row r="1163" spans="2:13">
      <c r="B1163" s="6"/>
      <c r="C1163" s="6"/>
      <c r="D1163" s="6"/>
      <c r="M1163" s="6"/>
    </row>
    <row r="1164" spans="2:13">
      <c r="B1164" s="6"/>
      <c r="C1164" s="6"/>
      <c r="D1164" s="6"/>
      <c r="M1164" s="6"/>
    </row>
    <row r="1165" spans="2:13">
      <c r="B1165" s="6"/>
      <c r="C1165" s="6"/>
      <c r="D1165" s="6"/>
      <c r="M1165" s="6"/>
    </row>
    <row r="1166" spans="2:13">
      <c r="B1166" s="6"/>
      <c r="C1166" s="6"/>
      <c r="D1166" s="6"/>
      <c r="M1166" s="6"/>
    </row>
    <row r="1167" spans="2:13">
      <c r="B1167" s="6"/>
      <c r="C1167" s="6"/>
      <c r="D1167" s="6"/>
      <c r="M1167" s="6"/>
    </row>
    <row r="1168" spans="2:13">
      <c r="B1168" s="6"/>
      <c r="C1168" s="6"/>
      <c r="D1168" s="6"/>
      <c r="M1168" s="6"/>
    </row>
    <row r="1169" spans="2:13">
      <c r="B1169" s="6"/>
      <c r="C1169" s="6"/>
      <c r="D1169" s="6"/>
      <c r="M1169" s="6"/>
    </row>
    <row r="1170" spans="2:13">
      <c r="B1170" s="6"/>
      <c r="C1170" s="6"/>
      <c r="D1170" s="6"/>
      <c r="M1170" s="6"/>
    </row>
    <row r="1171" spans="2:13">
      <c r="B1171" s="6"/>
      <c r="C1171" s="6"/>
      <c r="D1171" s="6"/>
      <c r="M1171" s="6"/>
    </row>
    <row r="1172" spans="2:13">
      <c r="B1172" s="6"/>
      <c r="C1172" s="6"/>
      <c r="D1172" s="6"/>
      <c r="M1172" s="6"/>
    </row>
    <row r="1173" spans="2:13">
      <c r="B1173" s="6"/>
      <c r="C1173" s="6"/>
      <c r="D1173" s="6"/>
      <c r="M1173" s="6"/>
    </row>
    <row r="1174" spans="2:13">
      <c r="B1174" s="6"/>
      <c r="C1174" s="6"/>
      <c r="D1174" s="6"/>
      <c r="M1174" s="6"/>
    </row>
    <row r="1175" spans="2:13">
      <c r="B1175" s="6"/>
      <c r="C1175" s="6"/>
      <c r="D1175" s="6"/>
      <c r="M1175" s="6"/>
    </row>
    <row r="1176" spans="2:13">
      <c r="B1176" s="6"/>
      <c r="C1176" s="6"/>
      <c r="D1176" s="6"/>
      <c r="M1176" s="6"/>
    </row>
    <row r="1177" spans="2:13">
      <c r="B1177" s="6"/>
      <c r="C1177" s="6"/>
      <c r="D1177" s="6"/>
      <c r="M1177" s="6"/>
    </row>
    <row r="1178" spans="2:13">
      <c r="B1178" s="6"/>
      <c r="C1178" s="6"/>
      <c r="D1178" s="6"/>
      <c r="M1178" s="6"/>
    </row>
    <row r="1179" spans="2:13">
      <c r="B1179" s="6"/>
      <c r="C1179" s="6"/>
      <c r="D1179" s="6"/>
      <c r="M1179" s="6"/>
    </row>
    <row r="1180" spans="2:13">
      <c r="B1180" s="6"/>
      <c r="C1180" s="6"/>
      <c r="D1180" s="6"/>
      <c r="M1180" s="6"/>
    </row>
    <row r="1181" spans="2:13">
      <c r="B1181" s="6"/>
      <c r="C1181" s="6"/>
      <c r="D1181" s="6"/>
      <c r="M1181" s="6"/>
    </row>
    <row r="1182" spans="2:13">
      <c r="B1182" s="6"/>
      <c r="C1182" s="6"/>
      <c r="D1182" s="6"/>
      <c r="M1182" s="6"/>
    </row>
    <row r="1183" spans="2:13">
      <c r="B1183" s="6"/>
      <c r="C1183" s="6"/>
      <c r="D1183" s="6"/>
      <c r="M1183" s="6"/>
    </row>
    <row r="1184" spans="2:13">
      <c r="B1184" s="6"/>
      <c r="M1184" s="6"/>
    </row>
    <row r="1185" spans="2:13">
      <c r="B1185" s="6"/>
      <c r="M1185" s="6"/>
    </row>
    <row r="1186" spans="2:13">
      <c r="B1186" s="6"/>
      <c r="M1186" s="6"/>
    </row>
    <row r="1187" spans="2:13">
      <c r="B1187" s="6"/>
      <c r="M1187" s="6"/>
    </row>
    <row r="1188" spans="2:13">
      <c r="B1188" s="6"/>
      <c r="M1188" s="6"/>
    </row>
    <row r="1189" spans="2:13">
      <c r="B1189" s="6"/>
      <c r="M1189" s="6"/>
    </row>
    <row r="1190" spans="2:13">
      <c r="B1190" s="6"/>
      <c r="M1190" s="6"/>
    </row>
    <row r="1191" spans="2:13">
      <c r="B1191" s="6"/>
      <c r="M1191" s="6"/>
    </row>
    <row r="1192" spans="2:13">
      <c r="B1192" s="6"/>
      <c r="M1192" s="6"/>
    </row>
    <row r="1193" spans="2:13">
      <c r="B1193" s="6"/>
      <c r="M1193" s="6"/>
    </row>
    <row r="1194" spans="2:13">
      <c r="B1194" s="6"/>
      <c r="M1194" s="6"/>
    </row>
    <row r="1195" spans="2:13">
      <c r="B1195" s="6"/>
      <c r="M1195" s="6"/>
    </row>
    <row r="1196" spans="2:13">
      <c r="B1196" s="6"/>
      <c r="M1196" s="6"/>
    </row>
    <row r="1197" spans="2:13">
      <c r="B1197" s="6"/>
      <c r="M1197" s="6"/>
    </row>
    <row r="1198" spans="2:13">
      <c r="B1198" s="6"/>
      <c r="M1198" s="6"/>
    </row>
    <row r="1199" spans="2:13">
      <c r="B1199" s="6"/>
      <c r="M1199" s="6"/>
    </row>
    <row r="1200" spans="2:13">
      <c r="B1200" s="6"/>
      <c r="M1200" s="6"/>
    </row>
    <row r="1201" spans="2:13">
      <c r="B1201" s="6"/>
      <c r="M1201" s="6"/>
    </row>
    <row r="1202" spans="2:13">
      <c r="B1202" s="6"/>
      <c r="M1202" s="6"/>
    </row>
    <row r="1203" spans="2:13">
      <c r="B1203" s="6"/>
      <c r="M1203" s="6"/>
    </row>
    <row r="1204" spans="2:13">
      <c r="B1204" s="6"/>
      <c r="M1204" s="6"/>
    </row>
    <row r="1205" spans="2:13">
      <c r="B1205" s="6"/>
      <c r="M1205" s="6"/>
    </row>
    <row r="1206" spans="2:13">
      <c r="B1206" s="6"/>
      <c r="M1206" s="6"/>
    </row>
    <row r="1207" spans="2:13">
      <c r="B1207" s="6"/>
      <c r="M1207" s="6"/>
    </row>
    <row r="1208" spans="2:13">
      <c r="B1208" s="6"/>
      <c r="M1208" s="6"/>
    </row>
    <row r="1209" spans="2:13">
      <c r="B1209" s="6"/>
      <c r="M1209" s="6"/>
    </row>
    <row r="1210" spans="2:13">
      <c r="B1210" s="6"/>
      <c r="M1210" s="6"/>
    </row>
    <row r="1211" spans="2:13">
      <c r="B1211" s="6"/>
      <c r="M1211" s="6"/>
    </row>
    <row r="1212" spans="2:13">
      <c r="B1212" s="6"/>
      <c r="M1212" s="6"/>
    </row>
    <row r="1213" spans="2:13">
      <c r="B1213" s="6"/>
      <c r="M1213" s="6"/>
    </row>
    <row r="1214" spans="2:13">
      <c r="B1214" s="6"/>
      <c r="M1214" s="6"/>
    </row>
    <row r="1215" spans="2:13">
      <c r="B1215" s="6"/>
      <c r="M1215" s="6"/>
    </row>
    <row r="1216" spans="2:13">
      <c r="B1216" s="6"/>
      <c r="M1216" s="6"/>
    </row>
    <row r="1217" spans="2:13">
      <c r="B1217" s="6"/>
      <c r="M1217" s="6"/>
    </row>
    <row r="1218" spans="2:13">
      <c r="B1218" s="6"/>
      <c r="M1218" s="6"/>
    </row>
    <row r="1219" spans="2:13">
      <c r="B1219" s="6"/>
      <c r="M1219" s="6"/>
    </row>
    <row r="1220" spans="2:13">
      <c r="B1220" s="6"/>
      <c r="M1220" s="6"/>
    </row>
    <row r="1221" spans="2:13">
      <c r="B1221" s="6"/>
      <c r="M1221" s="6"/>
    </row>
    <row r="1222" spans="2:13">
      <c r="B1222" s="6"/>
      <c r="M1222" s="6"/>
    </row>
    <row r="1223" spans="2:13">
      <c r="B1223" s="6"/>
      <c r="M1223" s="6"/>
    </row>
    <row r="1224" spans="2:13">
      <c r="B1224" s="6"/>
      <c r="M1224" s="6"/>
    </row>
    <row r="1225" spans="2:13">
      <c r="B1225" s="6"/>
      <c r="M1225" s="6"/>
    </row>
    <row r="1226" spans="2:13">
      <c r="B1226" s="6"/>
      <c r="M1226" s="6"/>
    </row>
    <row r="1227" spans="2:13">
      <c r="B1227" s="6"/>
      <c r="M1227" s="6"/>
    </row>
    <row r="1228" spans="2:13">
      <c r="B1228" s="6"/>
      <c r="M1228" s="6"/>
    </row>
    <row r="1229" spans="2:13">
      <c r="B1229" s="6"/>
      <c r="M1229" s="6"/>
    </row>
    <row r="1230" spans="2:13">
      <c r="B1230" s="6"/>
      <c r="M1230" s="6"/>
    </row>
    <row r="1231" spans="2:13">
      <c r="B1231" s="6"/>
      <c r="M1231" s="6"/>
    </row>
    <row r="1232" spans="2:13">
      <c r="B1232" s="6"/>
      <c r="M1232" s="6"/>
    </row>
    <row r="1233" spans="2:13">
      <c r="B1233" s="6"/>
      <c r="M1233" s="6"/>
    </row>
    <row r="1234" spans="2:13">
      <c r="B1234" s="6"/>
      <c r="M1234" s="6"/>
    </row>
    <row r="1235" spans="2:13">
      <c r="B1235" s="6"/>
      <c r="M1235" s="6"/>
    </row>
    <row r="1236" spans="2:13">
      <c r="B1236" s="6"/>
      <c r="M1236" s="6"/>
    </row>
    <row r="1237" spans="2:13">
      <c r="B1237" s="6"/>
      <c r="M1237" s="6"/>
    </row>
    <row r="1238" spans="2:13">
      <c r="B1238" s="6"/>
      <c r="M1238" s="6"/>
    </row>
    <row r="1239" spans="2:13">
      <c r="B1239" s="6"/>
      <c r="M1239" s="6"/>
    </row>
    <row r="1240" spans="2:13">
      <c r="B1240" s="6"/>
      <c r="M1240" s="6"/>
    </row>
    <row r="1241" spans="2:13">
      <c r="B1241" s="6"/>
      <c r="M1241" s="6"/>
    </row>
    <row r="1242" spans="2:13">
      <c r="B1242" s="6"/>
      <c r="M1242" s="6"/>
    </row>
    <row r="1243" spans="2:13">
      <c r="B1243" s="6"/>
      <c r="M1243" s="6"/>
    </row>
    <row r="1244" spans="2:13">
      <c r="B1244" s="6"/>
      <c r="M1244" s="6"/>
    </row>
    <row r="1245" spans="2:13">
      <c r="B1245" s="6"/>
      <c r="M1245" s="6"/>
    </row>
    <row r="1246" spans="2:13">
      <c r="B1246" s="6"/>
      <c r="M1246" s="6"/>
    </row>
    <row r="1247" spans="2:13">
      <c r="B1247" s="6"/>
    </row>
    <row r="1248" spans="2:13">
      <c r="B1248" s="6"/>
    </row>
    <row r="1249" spans="2:2">
      <c r="B1249" s="6"/>
    </row>
    <row r="1250" spans="2:2">
      <c r="B1250" s="6"/>
    </row>
    <row r="1251" spans="2:2">
      <c r="B1251" s="6"/>
    </row>
    <row r="1252" spans="2:2">
      <c r="B1252" s="6"/>
    </row>
    <row r="1253" spans="2:2">
      <c r="B1253" s="6"/>
    </row>
    <row r="1254" spans="2:2">
      <c r="B1254" s="6"/>
    </row>
    <row r="1255" spans="2:2">
      <c r="B1255" s="6"/>
    </row>
    <row r="1256" spans="2:2">
      <c r="B1256" s="6"/>
    </row>
    <row r="1257" spans="2:2">
      <c r="B1257" s="6"/>
    </row>
    <row r="1258" spans="2:2">
      <c r="B1258" s="6"/>
    </row>
    <row r="1259" spans="2:2">
      <c r="B1259" s="6"/>
    </row>
    <row r="1260" spans="2:2">
      <c r="B1260" s="6"/>
    </row>
    <row r="1261" spans="2:2">
      <c r="B1261" s="6"/>
    </row>
    <row r="1262" spans="2:2">
      <c r="B1262" s="6"/>
    </row>
    <row r="1263" spans="2:2">
      <c r="B1263" s="6"/>
    </row>
    <row r="1264" spans="2:2">
      <c r="B1264" s="6"/>
    </row>
    <row r="1265" spans="2:2">
      <c r="B1265" s="6"/>
    </row>
    <row r="1266" spans="2:2">
      <c r="B1266" s="6"/>
    </row>
    <row r="1267" spans="2:2">
      <c r="B1267" s="6"/>
    </row>
    <row r="1268" spans="2:2">
      <c r="B1268" s="6"/>
    </row>
    <row r="1269" spans="2:2">
      <c r="B1269" s="6"/>
    </row>
    <row r="1270" spans="2:2">
      <c r="B1270" s="6"/>
    </row>
    <row r="1271" spans="2:2">
      <c r="B1271" s="6"/>
    </row>
    <row r="1272" spans="2:2">
      <c r="B1272" s="6"/>
    </row>
    <row r="1273" spans="2:2">
      <c r="B1273" s="6"/>
    </row>
    <row r="1274" spans="2:2">
      <c r="B1274" s="6"/>
    </row>
    <row r="1275" spans="2:2">
      <c r="B1275" s="6"/>
    </row>
    <row r="1276" spans="2:2">
      <c r="B1276" s="6"/>
    </row>
    <row r="1277" spans="2:2">
      <c r="B1277" s="6"/>
    </row>
    <row r="1278" spans="2:2">
      <c r="B1278" s="6"/>
    </row>
    <row r="1279" spans="2:2">
      <c r="B1279" s="6"/>
    </row>
    <row r="1280" spans="2:2">
      <c r="B1280" s="6"/>
    </row>
    <row r="1281" spans="2:2">
      <c r="B1281" s="6"/>
    </row>
    <row r="1282" spans="2:2">
      <c r="B1282" s="6"/>
    </row>
    <row r="1283" spans="2:2">
      <c r="B1283" s="6"/>
    </row>
    <row r="1284" spans="2:2">
      <c r="B1284" s="6"/>
    </row>
    <row r="1285" spans="2:2">
      <c r="B1285" s="6"/>
    </row>
    <row r="1286" spans="2:2">
      <c r="B1286" s="6"/>
    </row>
    <row r="1287" spans="2:2">
      <c r="B1287" s="6"/>
    </row>
    <row r="1288" spans="2:2">
      <c r="B1288" s="6"/>
    </row>
    <row r="1289" spans="2:2">
      <c r="B1289" s="6"/>
    </row>
    <row r="1290" spans="2:2">
      <c r="B1290" s="6"/>
    </row>
    <row r="1291" spans="2:2">
      <c r="B1291" s="6"/>
    </row>
    <row r="1292" spans="2:2">
      <c r="B1292" s="6"/>
    </row>
    <row r="1293" spans="2:2">
      <c r="B1293" s="6"/>
    </row>
    <row r="1294" spans="2:2">
      <c r="B1294" s="6"/>
    </row>
    <row r="1295" spans="2:2">
      <c r="B1295" s="6"/>
    </row>
    <row r="1296" spans="2:2">
      <c r="B1296" s="6"/>
    </row>
    <row r="1297" spans="2:2">
      <c r="B1297" s="6"/>
    </row>
    <row r="1298" spans="2:2">
      <c r="B1298" s="6"/>
    </row>
    <row r="1299" spans="2:2">
      <c r="B1299" s="6"/>
    </row>
    <row r="1300" spans="2:2">
      <c r="B1300" s="6"/>
    </row>
    <row r="1301" spans="2:2">
      <c r="B1301" s="6"/>
    </row>
    <row r="1302" spans="2:2">
      <c r="B1302" s="6"/>
    </row>
    <row r="1303" spans="2:2">
      <c r="B1303" s="6"/>
    </row>
    <row r="1304" spans="2:2">
      <c r="B1304" s="6"/>
    </row>
    <row r="1305" spans="2:2">
      <c r="B1305" s="6"/>
    </row>
    <row r="1306" spans="2:2">
      <c r="B1306" s="6"/>
    </row>
    <row r="1307" spans="2:2">
      <c r="B1307" s="6"/>
    </row>
    <row r="1308" spans="2:2">
      <c r="B1308" s="6"/>
    </row>
    <row r="1309" spans="2:2">
      <c r="B1309" s="6"/>
    </row>
    <row r="1310" spans="2:2">
      <c r="B1310" s="6"/>
    </row>
    <row r="1311" spans="2:2">
      <c r="B1311" s="6"/>
    </row>
    <row r="1312" spans="2:2">
      <c r="B1312" s="6"/>
    </row>
    <row r="1313" spans="2:2">
      <c r="B1313" s="6"/>
    </row>
    <row r="1314" spans="2:2">
      <c r="B1314" s="6"/>
    </row>
    <row r="1315" spans="2:2">
      <c r="B1315" s="6"/>
    </row>
    <row r="1316" spans="2:2">
      <c r="B1316" s="6"/>
    </row>
    <row r="1317" spans="2:2">
      <c r="B1317" s="6"/>
    </row>
    <row r="1318" spans="2:2">
      <c r="B1318" s="6"/>
    </row>
    <row r="1319" spans="2:2">
      <c r="B1319" s="6"/>
    </row>
    <row r="1320" spans="2:2">
      <c r="B1320" s="6"/>
    </row>
    <row r="1321" spans="2:2">
      <c r="B1321" s="6"/>
    </row>
    <row r="1322" spans="2:2">
      <c r="B1322" s="6"/>
    </row>
    <row r="1323" spans="2:2">
      <c r="B1323" s="6"/>
    </row>
    <row r="1324" spans="2:2">
      <c r="B1324" s="6"/>
    </row>
    <row r="1325" spans="2:2">
      <c r="B1325" s="6"/>
    </row>
    <row r="1326" spans="2:2">
      <c r="B1326" s="6"/>
    </row>
    <row r="1327" spans="2:2">
      <c r="B1327" s="6"/>
    </row>
    <row r="1328" spans="2:2">
      <c r="B1328" s="6"/>
    </row>
    <row r="1329" spans="2:2">
      <c r="B1329" s="6"/>
    </row>
    <row r="1330" spans="2:2">
      <c r="B1330" s="6"/>
    </row>
    <row r="1331" spans="2:2">
      <c r="B1331" s="6"/>
    </row>
    <row r="1332" spans="2:2">
      <c r="B1332" s="6"/>
    </row>
    <row r="1333" spans="2:2">
      <c r="B1333" s="6"/>
    </row>
    <row r="1334" spans="2:2">
      <c r="B1334" s="6"/>
    </row>
    <row r="1335" spans="2:2">
      <c r="B1335" s="6"/>
    </row>
    <row r="1336" spans="2:2">
      <c r="B1336" s="6"/>
    </row>
    <row r="1337" spans="2:2">
      <c r="B1337" s="6"/>
    </row>
    <row r="1338" spans="2:2">
      <c r="B1338" s="6"/>
    </row>
    <row r="1339" spans="2:2">
      <c r="B1339" s="6"/>
    </row>
    <row r="1340" spans="2:2">
      <c r="B1340" s="6"/>
    </row>
    <row r="1341" spans="2:2">
      <c r="B1341" s="6"/>
    </row>
    <row r="1342" spans="2:2">
      <c r="B1342" s="6"/>
    </row>
    <row r="1343" spans="2:2">
      <c r="B1343" s="6"/>
    </row>
    <row r="1344" spans="2:2">
      <c r="B1344" s="6"/>
    </row>
    <row r="1345" spans="2:2">
      <c r="B1345" s="6"/>
    </row>
    <row r="1346" spans="2:2">
      <c r="B1346" s="6"/>
    </row>
    <row r="1347" spans="2:2">
      <c r="B1347" s="6"/>
    </row>
    <row r="1348" spans="2:2">
      <c r="B1348" s="6"/>
    </row>
    <row r="1349" spans="2:2">
      <c r="B1349" s="6"/>
    </row>
    <row r="1350" spans="2:2">
      <c r="B1350" s="6"/>
    </row>
    <row r="1351" spans="2:2">
      <c r="B1351" s="6"/>
    </row>
    <row r="1352" spans="2:2">
      <c r="B1352" s="6"/>
    </row>
    <row r="1353" spans="2:2">
      <c r="B1353" s="6"/>
    </row>
    <row r="1354" spans="2:2">
      <c r="B1354" s="6"/>
    </row>
    <row r="1355" spans="2:2">
      <c r="B1355" s="6"/>
    </row>
    <row r="1356" spans="2:2">
      <c r="B1356" s="6"/>
    </row>
    <row r="1357" spans="2:2">
      <c r="B1357" s="6"/>
    </row>
    <row r="1358" spans="2:2">
      <c r="B1358" s="6"/>
    </row>
    <row r="1359" spans="2:2">
      <c r="B1359" s="6"/>
    </row>
    <row r="1360" spans="2:2">
      <c r="B1360" s="6"/>
    </row>
    <row r="1361" spans="2:2">
      <c r="B1361" s="6"/>
    </row>
    <row r="1362" spans="2:2">
      <c r="B1362" s="6"/>
    </row>
    <row r="1363" spans="2:2">
      <c r="B1363" s="6"/>
    </row>
    <row r="1364" spans="2:2">
      <c r="B1364" s="6"/>
    </row>
    <row r="1365" spans="2:2">
      <c r="B1365" s="6"/>
    </row>
    <row r="1366" spans="2:2">
      <c r="B1366" s="6"/>
    </row>
    <row r="1367" spans="2:2">
      <c r="B1367" s="6"/>
    </row>
    <row r="1368" spans="2:2">
      <c r="B1368" s="6"/>
    </row>
    <row r="1369" spans="2:2">
      <c r="B1369" s="6"/>
    </row>
    <row r="1370" spans="2:2">
      <c r="B1370" s="6"/>
    </row>
    <row r="1371" spans="2:2">
      <c r="B1371" s="6"/>
    </row>
    <row r="1372" spans="2:2">
      <c r="B1372" s="6"/>
    </row>
    <row r="1373" spans="2:2">
      <c r="B1373" s="6"/>
    </row>
    <row r="1374" spans="2:2">
      <c r="B1374" s="6"/>
    </row>
    <row r="1375" spans="2:2">
      <c r="B1375" s="6"/>
    </row>
    <row r="1376" spans="2:2">
      <c r="B1376" s="6"/>
    </row>
    <row r="1377" spans="2:2">
      <c r="B1377" s="6"/>
    </row>
    <row r="1378" spans="2:2">
      <c r="B1378" s="6"/>
    </row>
    <row r="1379" spans="2:2">
      <c r="B1379" s="6"/>
    </row>
    <row r="1380" spans="2:2">
      <c r="B1380" s="6"/>
    </row>
    <row r="1381" spans="2:2">
      <c r="B1381" s="6"/>
    </row>
    <row r="1382" spans="2:2">
      <c r="B1382" s="6"/>
    </row>
    <row r="1383" spans="2:2">
      <c r="B1383" s="6"/>
    </row>
    <row r="1384" spans="2:2">
      <c r="B1384" s="6"/>
    </row>
    <row r="1385" spans="2:2">
      <c r="B1385" s="6"/>
    </row>
    <row r="1386" spans="2:2">
      <c r="B1386" s="6"/>
    </row>
    <row r="1387" spans="2:2">
      <c r="B1387" s="6"/>
    </row>
    <row r="1388" spans="2:2">
      <c r="B1388" s="6"/>
    </row>
    <row r="1389" spans="2:2">
      <c r="B1389" s="6"/>
    </row>
    <row r="1390" spans="2:2">
      <c r="B1390" s="6"/>
    </row>
    <row r="1391" spans="2:2">
      <c r="B1391" s="6"/>
    </row>
    <row r="1392" spans="2:2">
      <c r="B1392" s="6"/>
    </row>
    <row r="1393" spans="2:2">
      <c r="B1393" s="6"/>
    </row>
    <row r="1394" spans="2:2">
      <c r="B1394" s="6"/>
    </row>
    <row r="1395" spans="2:2">
      <c r="B1395" s="6"/>
    </row>
    <row r="1396" spans="2:2">
      <c r="B1396" s="6"/>
    </row>
    <row r="1397" spans="2:2">
      <c r="B1397" s="6"/>
    </row>
    <row r="1398" spans="2:2">
      <c r="B1398" s="6"/>
    </row>
    <row r="1399" spans="2:2">
      <c r="B1399" s="6"/>
    </row>
    <row r="1400" spans="2:2">
      <c r="B1400" s="6"/>
    </row>
    <row r="1401" spans="2:2">
      <c r="B1401" s="6"/>
    </row>
    <row r="1402" spans="2:2">
      <c r="B1402" s="6"/>
    </row>
    <row r="1403" spans="2:2">
      <c r="B1403" s="6"/>
    </row>
    <row r="1404" spans="2:2">
      <c r="B1404" s="6"/>
    </row>
    <row r="1405" spans="2:2">
      <c r="B1405" s="6"/>
    </row>
    <row r="1406" spans="2:2">
      <c r="B1406" s="6"/>
    </row>
    <row r="1407" spans="2:2">
      <c r="B1407" s="6"/>
    </row>
    <row r="1408" spans="2:2">
      <c r="B1408" s="6"/>
    </row>
    <row r="1409" spans="2:2">
      <c r="B1409" s="6"/>
    </row>
    <row r="1410" spans="2:2">
      <c r="B1410" s="6"/>
    </row>
    <row r="1411" spans="2:2">
      <c r="B1411" s="6"/>
    </row>
    <row r="1412" spans="2:2">
      <c r="B1412" s="6"/>
    </row>
    <row r="1413" spans="2:2">
      <c r="B1413" s="6"/>
    </row>
    <row r="1414" spans="2:2">
      <c r="B1414" s="6"/>
    </row>
    <row r="1415" spans="2:2">
      <c r="B1415" s="6"/>
    </row>
    <row r="1416" spans="2:2">
      <c r="B1416" s="6"/>
    </row>
    <row r="1417" spans="2:2">
      <c r="B1417" s="6"/>
    </row>
    <row r="1418" spans="2:2">
      <c r="B1418" s="6"/>
    </row>
    <row r="1419" spans="2:2">
      <c r="B1419" s="6"/>
    </row>
    <row r="1420" spans="2:2">
      <c r="B1420" s="6"/>
    </row>
    <row r="1421" spans="2:2">
      <c r="B1421" s="6"/>
    </row>
    <row r="1422" spans="2:2">
      <c r="B1422" s="6"/>
    </row>
    <row r="1423" spans="2:2">
      <c r="B1423" s="6"/>
    </row>
    <row r="1424" spans="2:2">
      <c r="B1424" s="6"/>
    </row>
    <row r="1425" spans="2:2">
      <c r="B1425" s="6"/>
    </row>
    <row r="1426" spans="2:2">
      <c r="B1426" s="6"/>
    </row>
    <row r="1427" spans="2:2">
      <c r="B1427" s="6"/>
    </row>
    <row r="1428" spans="2:2">
      <c r="B1428" s="6"/>
    </row>
    <row r="1429" spans="2:2">
      <c r="B1429" s="6"/>
    </row>
    <row r="1430" spans="2:2">
      <c r="B1430" s="6"/>
    </row>
    <row r="1431" spans="2:2">
      <c r="B1431" s="6"/>
    </row>
    <row r="1432" spans="2:2">
      <c r="B1432" s="6"/>
    </row>
    <row r="1433" spans="2:2">
      <c r="B1433" s="6"/>
    </row>
    <row r="1434" spans="2:2">
      <c r="B1434" s="6"/>
    </row>
    <row r="1435" spans="2:2">
      <c r="B1435" s="6"/>
    </row>
    <row r="1436" spans="2:2">
      <c r="B1436" s="6"/>
    </row>
    <row r="1437" spans="2:2">
      <c r="B1437" s="6"/>
    </row>
    <row r="1438" spans="2:2">
      <c r="B1438" s="6"/>
    </row>
    <row r="1439" spans="2:2">
      <c r="B1439" s="6"/>
    </row>
    <row r="1440" spans="2:2">
      <c r="B1440" s="6"/>
    </row>
    <row r="1441" spans="2:2">
      <c r="B1441" s="6"/>
    </row>
    <row r="1442" spans="2:2">
      <c r="B1442" s="6"/>
    </row>
    <row r="1443" spans="2:2">
      <c r="B1443" s="6"/>
    </row>
    <row r="1444" spans="2:2">
      <c r="B1444" s="6"/>
    </row>
    <row r="1445" spans="2:2">
      <c r="B1445" s="6"/>
    </row>
    <row r="1446" spans="2:2">
      <c r="B1446" s="6"/>
    </row>
    <row r="1447" spans="2:2">
      <c r="B1447" s="6"/>
    </row>
    <row r="1448" spans="2:2">
      <c r="B1448" s="6"/>
    </row>
    <row r="1449" spans="2:2">
      <c r="B1449" s="6"/>
    </row>
    <row r="1450" spans="2:2">
      <c r="B1450" s="6"/>
    </row>
    <row r="1451" spans="2:2">
      <c r="B1451" s="6"/>
    </row>
    <row r="1452" spans="2:2">
      <c r="B1452" s="6"/>
    </row>
    <row r="1453" spans="2:2">
      <c r="B1453" s="6"/>
    </row>
    <row r="1454" spans="2:2">
      <c r="B1454" s="6"/>
    </row>
    <row r="1455" spans="2:2">
      <c r="B1455" s="6"/>
    </row>
    <row r="1456" spans="2:2">
      <c r="B1456" s="6"/>
    </row>
    <row r="1457" spans="2:2">
      <c r="B1457" s="6"/>
    </row>
    <row r="1458" spans="2:2">
      <c r="B1458" s="6"/>
    </row>
    <row r="1459" spans="2:2">
      <c r="B1459" s="6"/>
    </row>
    <row r="1460" spans="2:2">
      <c r="B1460" s="6"/>
    </row>
    <row r="1461" spans="2:2">
      <c r="B1461" s="6"/>
    </row>
    <row r="1462" spans="2:2">
      <c r="B1462" s="6"/>
    </row>
    <row r="1463" spans="2:2">
      <c r="B1463" s="6"/>
    </row>
    <row r="1464" spans="2:2">
      <c r="B1464" s="6"/>
    </row>
    <row r="1465" spans="2:2">
      <c r="B1465" s="6"/>
    </row>
    <row r="1466" spans="2:2">
      <c r="B1466" s="6"/>
    </row>
    <row r="1467" spans="2:2">
      <c r="B1467" s="6"/>
    </row>
    <row r="1468" spans="2:2">
      <c r="B1468" s="6"/>
    </row>
    <row r="1469" spans="2:2">
      <c r="B1469" s="6"/>
    </row>
    <row r="1470" spans="2:2">
      <c r="B1470" s="6"/>
    </row>
    <row r="1471" spans="2:2">
      <c r="B1471" s="6"/>
    </row>
    <row r="1472" spans="2:2">
      <c r="B1472" s="6"/>
    </row>
    <row r="1473" spans="2:2">
      <c r="B1473" s="6"/>
    </row>
    <row r="1474" spans="2:2">
      <c r="B1474" s="6"/>
    </row>
    <row r="1475" spans="2:2">
      <c r="B1475" s="6"/>
    </row>
    <row r="1476" spans="2:2">
      <c r="B1476" s="6"/>
    </row>
    <row r="1477" spans="2:2">
      <c r="B1477" s="6"/>
    </row>
    <row r="1478" spans="2:2">
      <c r="B1478" s="6"/>
    </row>
    <row r="1479" spans="2:2">
      <c r="B1479" s="6"/>
    </row>
    <row r="1480" spans="2:2">
      <c r="B1480" s="6"/>
    </row>
    <row r="1481" spans="2:2">
      <c r="B1481" s="6"/>
    </row>
    <row r="1482" spans="2:2">
      <c r="B1482" s="6"/>
    </row>
    <row r="1483" spans="2:2">
      <c r="B1483" s="6"/>
    </row>
    <row r="1484" spans="2:2">
      <c r="B1484" s="6"/>
    </row>
    <row r="1485" spans="2:2">
      <c r="B1485" s="6"/>
    </row>
    <row r="1486" spans="2:2">
      <c r="B1486" s="6"/>
    </row>
    <row r="1487" spans="2:2">
      <c r="B1487" s="6"/>
    </row>
    <row r="1488" spans="2:2">
      <c r="B1488" s="6"/>
    </row>
    <row r="1489" spans="2:2">
      <c r="B1489" s="6"/>
    </row>
    <row r="1490" spans="2:2">
      <c r="B1490" s="6"/>
    </row>
    <row r="1491" spans="2:2">
      <c r="B1491" s="6"/>
    </row>
    <row r="1492" spans="2:2">
      <c r="B1492" s="6"/>
    </row>
    <row r="1493" spans="2:2">
      <c r="B1493" s="6"/>
    </row>
    <row r="1494" spans="2:2">
      <c r="B1494" s="6"/>
    </row>
    <row r="1495" spans="2:2">
      <c r="B1495" s="6"/>
    </row>
    <row r="1496" spans="2:2">
      <c r="B1496" s="6"/>
    </row>
    <row r="1497" spans="2:2">
      <c r="B1497" s="6"/>
    </row>
    <row r="1498" spans="2:2">
      <c r="B1498" s="6"/>
    </row>
    <row r="1499" spans="2:2">
      <c r="B1499" s="6"/>
    </row>
    <row r="1500" spans="2:2">
      <c r="B1500" s="6"/>
    </row>
    <row r="1501" spans="2:2">
      <c r="B1501" s="6"/>
    </row>
    <row r="1502" spans="2:2">
      <c r="B1502" s="6"/>
    </row>
    <row r="1503" spans="2:2">
      <c r="B1503" s="6"/>
    </row>
    <row r="1504" spans="2:2">
      <c r="B1504" s="6"/>
    </row>
    <row r="1505" spans="2:2">
      <c r="B1505" s="6"/>
    </row>
    <row r="1506" spans="2:2">
      <c r="B1506" s="6"/>
    </row>
    <row r="1507" spans="2:2">
      <c r="B1507" s="6"/>
    </row>
    <row r="1508" spans="2:2">
      <c r="B1508" s="6"/>
    </row>
    <row r="1509" spans="2:2">
      <c r="B1509" s="6"/>
    </row>
    <row r="1510" spans="2:2">
      <c r="B1510" s="6"/>
    </row>
  </sheetData>
  <mergeCells count="714">
    <mergeCell ref="B665:B669"/>
    <mergeCell ref="C665:C669"/>
    <mergeCell ref="A621:A624"/>
    <mergeCell ref="B621:B624"/>
    <mergeCell ref="C621:C624"/>
    <mergeCell ref="A626:A629"/>
    <mergeCell ref="B625:B629"/>
    <mergeCell ref="C625:C629"/>
    <mergeCell ref="A630:A634"/>
    <mergeCell ref="B630:B634"/>
    <mergeCell ref="C630:C634"/>
    <mergeCell ref="A650:A657"/>
    <mergeCell ref="B650:B657"/>
    <mergeCell ref="A660:A664"/>
    <mergeCell ref="B660:B664"/>
    <mergeCell ref="A705:A709"/>
    <mergeCell ref="B705:B709"/>
    <mergeCell ref="C705:C709"/>
    <mergeCell ref="A690:A694"/>
    <mergeCell ref="B690:B694"/>
    <mergeCell ref="C690:C694"/>
    <mergeCell ref="A695:A699"/>
    <mergeCell ref="B695:B699"/>
    <mergeCell ref="C695:C699"/>
    <mergeCell ref="A700:A704"/>
    <mergeCell ref="B700:B704"/>
    <mergeCell ref="C700:C704"/>
    <mergeCell ref="C675:C679"/>
    <mergeCell ref="A685:A689"/>
    <mergeCell ref="B685:B689"/>
    <mergeCell ref="C685:C689"/>
    <mergeCell ref="A680:A684"/>
    <mergeCell ref="B680:B684"/>
    <mergeCell ref="C660:C664"/>
    <mergeCell ref="A665:A669"/>
    <mergeCell ref="A565:A569"/>
    <mergeCell ref="B565:B569"/>
    <mergeCell ref="C565:C569"/>
    <mergeCell ref="A571:A575"/>
    <mergeCell ref="B571:B575"/>
    <mergeCell ref="C571:C575"/>
    <mergeCell ref="A612:A616"/>
    <mergeCell ref="B612:B616"/>
    <mergeCell ref="C612:C616"/>
    <mergeCell ref="A587:A591"/>
    <mergeCell ref="C587:C591"/>
    <mergeCell ref="A593:A597"/>
    <mergeCell ref="B593:B597"/>
    <mergeCell ref="C593:C597"/>
    <mergeCell ref="A598:A602"/>
    <mergeCell ref="B598:B602"/>
    <mergeCell ref="C598:C602"/>
    <mergeCell ref="A529:A531"/>
    <mergeCell ref="B529:B531"/>
    <mergeCell ref="C529:C531"/>
    <mergeCell ref="A532:A534"/>
    <mergeCell ref="B532:B534"/>
    <mergeCell ref="C532:C533"/>
    <mergeCell ref="A554:A558"/>
    <mergeCell ref="B554:B558"/>
    <mergeCell ref="C554:C558"/>
    <mergeCell ref="A510:A514"/>
    <mergeCell ref="B510:B514"/>
    <mergeCell ref="C510:C514"/>
    <mergeCell ref="A516:A520"/>
    <mergeCell ref="B516:B520"/>
    <mergeCell ref="C516:C520"/>
    <mergeCell ref="A527:A528"/>
    <mergeCell ref="B527:B528"/>
    <mergeCell ref="C527:C528"/>
    <mergeCell ref="A505:A509"/>
    <mergeCell ref="B505:B509"/>
    <mergeCell ref="C505:C509"/>
    <mergeCell ref="A470:A473"/>
    <mergeCell ref="B470:B473"/>
    <mergeCell ref="C470:C473"/>
    <mergeCell ref="C474:C477"/>
    <mergeCell ref="A474:A477"/>
    <mergeCell ref="B474:B477"/>
    <mergeCell ref="A484:M484"/>
    <mergeCell ref="A495:A499"/>
    <mergeCell ref="B495:B499"/>
    <mergeCell ref="C495:C499"/>
    <mergeCell ref="A490:A494"/>
    <mergeCell ref="B490:B494"/>
    <mergeCell ref="C490:C494"/>
    <mergeCell ref="A485:M485"/>
    <mergeCell ref="A489:M489"/>
    <mergeCell ref="C218:C222"/>
    <mergeCell ref="A226:A230"/>
    <mergeCell ref="B226:B230"/>
    <mergeCell ref="C226:C230"/>
    <mergeCell ref="A232:A236"/>
    <mergeCell ref="B232:B236"/>
    <mergeCell ref="C232:C236"/>
    <mergeCell ref="A223:A225"/>
    <mergeCell ref="B281:B284"/>
    <mergeCell ref="C281:C284"/>
    <mergeCell ref="C268:C271"/>
    <mergeCell ref="B262:B264"/>
    <mergeCell ref="C262:C264"/>
    <mergeCell ref="A262:A264"/>
    <mergeCell ref="A265:A267"/>
    <mergeCell ref="B265:B267"/>
    <mergeCell ref="C265:C267"/>
    <mergeCell ref="A268:A271"/>
    <mergeCell ref="B268:B271"/>
    <mergeCell ref="C273:C275"/>
    <mergeCell ref="A238:A240"/>
    <mergeCell ref="B238:B240"/>
    <mergeCell ref="C238:C240"/>
    <mergeCell ref="A241:A243"/>
    <mergeCell ref="A353:A357"/>
    <mergeCell ref="B353:B357"/>
    <mergeCell ref="C353:C357"/>
    <mergeCell ref="C363:C367"/>
    <mergeCell ref="A421:A425"/>
    <mergeCell ref="B421:B425"/>
    <mergeCell ref="C421:C425"/>
    <mergeCell ref="A430:A434"/>
    <mergeCell ref="B430:B434"/>
    <mergeCell ref="C430:C434"/>
    <mergeCell ref="A413:A416"/>
    <mergeCell ref="B413:B416"/>
    <mergeCell ref="C413:C416"/>
    <mergeCell ref="A417:A420"/>
    <mergeCell ref="B417:B420"/>
    <mergeCell ref="C417:C420"/>
    <mergeCell ref="A343:A347"/>
    <mergeCell ref="B343:B347"/>
    <mergeCell ref="A320:A322"/>
    <mergeCell ref="B320:B322"/>
    <mergeCell ref="C320:C322"/>
    <mergeCell ref="A323:A325"/>
    <mergeCell ref="B323:B325"/>
    <mergeCell ref="A329:A331"/>
    <mergeCell ref="A338:A342"/>
    <mergeCell ref="B338:B342"/>
    <mergeCell ref="C338:C342"/>
    <mergeCell ref="A409:A412"/>
    <mergeCell ref="B409:B412"/>
    <mergeCell ref="C409:C412"/>
    <mergeCell ref="B587:B591"/>
    <mergeCell ref="B368:B372"/>
    <mergeCell ref="C389:C392"/>
    <mergeCell ref="A393:A396"/>
    <mergeCell ref="B393:B396"/>
    <mergeCell ref="C393:C396"/>
    <mergeCell ref="A397:A400"/>
    <mergeCell ref="B397:B400"/>
    <mergeCell ref="C397:C400"/>
    <mergeCell ref="C486:C488"/>
    <mergeCell ref="A405:A408"/>
    <mergeCell ref="A486:A488"/>
    <mergeCell ref="B486:B488"/>
    <mergeCell ref="A368:A372"/>
    <mergeCell ref="C405:C408"/>
    <mergeCell ref="C368:C372"/>
    <mergeCell ref="A466:A469"/>
    <mergeCell ref="B466:B469"/>
    <mergeCell ref="C466:C469"/>
    <mergeCell ref="A462:A465"/>
    <mergeCell ref="B462:B465"/>
    <mergeCell ref="A297:A299"/>
    <mergeCell ref="B297:B299"/>
    <mergeCell ref="C297:C299"/>
    <mergeCell ref="A300:A302"/>
    <mergeCell ref="B300:B302"/>
    <mergeCell ref="C300:C302"/>
    <mergeCell ref="A317:A319"/>
    <mergeCell ref="B317:B319"/>
    <mergeCell ref="C317:C319"/>
    <mergeCell ref="A303:A305"/>
    <mergeCell ref="B303:B305"/>
    <mergeCell ref="C303:C305"/>
    <mergeCell ref="A244:A247"/>
    <mergeCell ref="B244:B247"/>
    <mergeCell ref="C244:C247"/>
    <mergeCell ref="A248:A250"/>
    <mergeCell ref="B248:B250"/>
    <mergeCell ref="A276:A279"/>
    <mergeCell ref="B276:B279"/>
    <mergeCell ref="C276:C279"/>
    <mergeCell ref="A281:A284"/>
    <mergeCell ref="C255:C257"/>
    <mergeCell ref="C248:C250"/>
    <mergeCell ref="A273:A275"/>
    <mergeCell ref="C259:C261"/>
    <mergeCell ref="A255:A257"/>
    <mergeCell ref="B255:B257"/>
    <mergeCell ref="B259:B261"/>
    <mergeCell ref="B273:B275"/>
    <mergeCell ref="A251:A253"/>
    <mergeCell ref="B251:B253"/>
    <mergeCell ref="C19:C20"/>
    <mergeCell ref="A21:A22"/>
    <mergeCell ref="C21:C22"/>
    <mergeCell ref="B34:B38"/>
    <mergeCell ref="C34:C38"/>
    <mergeCell ref="B223:B225"/>
    <mergeCell ref="C223:C225"/>
    <mergeCell ref="A231:M231"/>
    <mergeCell ref="A72:A74"/>
    <mergeCell ref="B72:B74"/>
    <mergeCell ref="C171:C172"/>
    <mergeCell ref="A161:A165"/>
    <mergeCell ref="B161:B165"/>
    <mergeCell ref="C161:C165"/>
    <mergeCell ref="A166:A170"/>
    <mergeCell ref="B166:B170"/>
    <mergeCell ref="C166:C170"/>
    <mergeCell ref="B158:B160"/>
    <mergeCell ref="C158:C160"/>
    <mergeCell ref="A178:M178"/>
    <mergeCell ref="A206:A209"/>
    <mergeCell ref="B206:B209"/>
    <mergeCell ref="C206:C209"/>
    <mergeCell ref="A213:A217"/>
    <mergeCell ref="A933:A937"/>
    <mergeCell ref="C979:C983"/>
    <mergeCell ref="A984:A988"/>
    <mergeCell ref="B984:B988"/>
    <mergeCell ref="C984:C988"/>
    <mergeCell ref="A989:A993"/>
    <mergeCell ref="B989:B993"/>
    <mergeCell ref="C989:C993"/>
    <mergeCell ref="A979:A983"/>
    <mergeCell ref="B979:B983"/>
    <mergeCell ref="A938:A942"/>
    <mergeCell ref="B938:B942"/>
    <mergeCell ref="C938:C942"/>
    <mergeCell ref="A943:A947"/>
    <mergeCell ref="B943:B947"/>
    <mergeCell ref="C943:C947"/>
    <mergeCell ref="C968:C973"/>
    <mergeCell ref="A975:A978"/>
    <mergeCell ref="B974:B978"/>
    <mergeCell ref="C974:C978"/>
    <mergeCell ref="B933:B937"/>
    <mergeCell ref="C933:C937"/>
    <mergeCell ref="A1014:A1018"/>
    <mergeCell ref="B1014:B1018"/>
    <mergeCell ref="C1014:C1018"/>
    <mergeCell ref="A1004:A1008"/>
    <mergeCell ref="B1004:B1008"/>
    <mergeCell ref="C1004:C1008"/>
    <mergeCell ref="A767:A771"/>
    <mergeCell ref="B767:B771"/>
    <mergeCell ref="C767:C771"/>
    <mergeCell ref="A786:A788"/>
    <mergeCell ref="B786:B788"/>
    <mergeCell ref="C786:C788"/>
    <mergeCell ref="C948:C952"/>
    <mergeCell ref="A953:A957"/>
    <mergeCell ref="B953:B957"/>
    <mergeCell ref="C953:C957"/>
    <mergeCell ref="A958:A962"/>
    <mergeCell ref="B958:B962"/>
    <mergeCell ref="C958:C962"/>
    <mergeCell ref="A963:A967"/>
    <mergeCell ref="B963:B967"/>
    <mergeCell ref="C963:C967"/>
    <mergeCell ref="A968:A973"/>
    <mergeCell ref="B968:B973"/>
    <mergeCell ref="A765:M765"/>
    <mergeCell ref="A785:M785"/>
    <mergeCell ref="A999:A1003"/>
    <mergeCell ref="B999:B1003"/>
    <mergeCell ref="C999:C1003"/>
    <mergeCell ref="M994:M996"/>
    <mergeCell ref="A913:A917"/>
    <mergeCell ref="B913:B917"/>
    <mergeCell ref="C913:C917"/>
    <mergeCell ref="A918:A922"/>
    <mergeCell ref="B918:B922"/>
    <mergeCell ref="C918:C922"/>
    <mergeCell ref="A923:A927"/>
    <mergeCell ref="B923:B927"/>
    <mergeCell ref="C923:C927"/>
    <mergeCell ref="A928:A932"/>
    <mergeCell ref="B928:B932"/>
    <mergeCell ref="C928:C932"/>
    <mergeCell ref="M914:M915"/>
    <mergeCell ref="A994:A998"/>
    <mergeCell ref="B994:B998"/>
    <mergeCell ref="C994:C998"/>
    <mergeCell ref="A948:A952"/>
    <mergeCell ref="B948:B952"/>
    <mergeCell ref="A750:A754"/>
    <mergeCell ref="B750:B754"/>
    <mergeCell ref="C750:C754"/>
    <mergeCell ref="M755:M757"/>
    <mergeCell ref="A755:A759"/>
    <mergeCell ref="B755:B759"/>
    <mergeCell ref="C755:C759"/>
    <mergeCell ref="A760:A764"/>
    <mergeCell ref="B760:B764"/>
    <mergeCell ref="C760:C764"/>
    <mergeCell ref="M715:M754"/>
    <mergeCell ref="A735:A739"/>
    <mergeCell ref="B735:B739"/>
    <mergeCell ref="C735:C739"/>
    <mergeCell ref="A740:A744"/>
    <mergeCell ref="B740:B744"/>
    <mergeCell ref="C740:C744"/>
    <mergeCell ref="A745:A749"/>
    <mergeCell ref="B745:B749"/>
    <mergeCell ref="C745:C749"/>
    <mergeCell ref="A732:A734"/>
    <mergeCell ref="B730:B734"/>
    <mergeCell ref="C730:C734"/>
    <mergeCell ref="A725:A729"/>
    <mergeCell ref="C72:C74"/>
    <mergeCell ref="C130:C132"/>
    <mergeCell ref="A130:A132"/>
    <mergeCell ref="A133:A135"/>
    <mergeCell ref="C133:C135"/>
    <mergeCell ref="A140:A142"/>
    <mergeCell ref="C140:C142"/>
    <mergeCell ref="C128:C129"/>
    <mergeCell ref="C198:C201"/>
    <mergeCell ref="B198:B201"/>
    <mergeCell ref="A153:A157"/>
    <mergeCell ref="B153:B157"/>
    <mergeCell ref="C153:C157"/>
    <mergeCell ref="B171:B172"/>
    <mergeCell ref="A171:A172"/>
    <mergeCell ref="C118:C120"/>
    <mergeCell ref="A158:A160"/>
    <mergeCell ref="A118:A120"/>
    <mergeCell ref="B126:B144"/>
    <mergeCell ref="A107:A111"/>
    <mergeCell ref="B107:B111"/>
    <mergeCell ref="C107:C111"/>
    <mergeCell ref="A121:A125"/>
    <mergeCell ref="B121:B125"/>
    <mergeCell ref="B213:B217"/>
    <mergeCell ref="C213:C217"/>
    <mergeCell ref="A198:A201"/>
    <mergeCell ref="A202:A204"/>
    <mergeCell ref="A179:A181"/>
    <mergeCell ref="C179:C181"/>
    <mergeCell ref="D5:D7"/>
    <mergeCell ref="D27:D28"/>
    <mergeCell ref="D29:D30"/>
    <mergeCell ref="A9:M9"/>
    <mergeCell ref="I27:I28"/>
    <mergeCell ref="C29:C30"/>
    <mergeCell ref="E29:E30"/>
    <mergeCell ref="F29:F30"/>
    <mergeCell ref="L27:L28"/>
    <mergeCell ref="L29:L30"/>
    <mergeCell ref="A5:A7"/>
    <mergeCell ref="A23:A26"/>
    <mergeCell ref="B23:B26"/>
    <mergeCell ref="A14:A16"/>
    <mergeCell ref="B14:B16"/>
    <mergeCell ref="C14:C16"/>
    <mergeCell ref="C10:C13"/>
    <mergeCell ref="A10:A13"/>
    <mergeCell ref="B10:B13"/>
    <mergeCell ref="C17:C18"/>
    <mergeCell ref="A17:A18"/>
    <mergeCell ref="B17:B18"/>
    <mergeCell ref="A19:A20"/>
    <mergeCell ref="B19:B20"/>
    <mergeCell ref="A102:A106"/>
    <mergeCell ref="B102:B106"/>
    <mergeCell ref="C102:C106"/>
    <mergeCell ref="A62:A64"/>
    <mergeCell ref="B62:B64"/>
    <mergeCell ref="C62:C64"/>
    <mergeCell ref="A53:A54"/>
    <mergeCell ref="B53:B54"/>
    <mergeCell ref="C53:C54"/>
    <mergeCell ref="C65:C67"/>
    <mergeCell ref="A59:A61"/>
    <mergeCell ref="B59:B61"/>
    <mergeCell ref="C59:C61"/>
    <mergeCell ref="A31:A33"/>
    <mergeCell ref="B31:B33"/>
    <mergeCell ref="A40:A44"/>
    <mergeCell ref="B40:B44"/>
    <mergeCell ref="C40:C44"/>
    <mergeCell ref="C121:C125"/>
    <mergeCell ref="A136:A139"/>
    <mergeCell ref="C136:C139"/>
    <mergeCell ref="A147:A151"/>
    <mergeCell ref="B147:B151"/>
    <mergeCell ref="C147:C151"/>
    <mergeCell ref="M27:M28"/>
    <mergeCell ref="A29:A30"/>
    <mergeCell ref="I29:I30"/>
    <mergeCell ref="J29:J30"/>
    <mergeCell ref="K29:K30"/>
    <mergeCell ref="G29:G30"/>
    <mergeCell ref="H29:H30"/>
    <mergeCell ref="G27:G28"/>
    <mergeCell ref="J27:J28"/>
    <mergeCell ref="H27:H28"/>
    <mergeCell ref="M29:M30"/>
    <mergeCell ref="A117:M117"/>
    <mergeCell ref="A143:A145"/>
    <mergeCell ref="C143:C145"/>
    <mergeCell ref="A126:A129"/>
    <mergeCell ref="C31:C33"/>
    <mergeCell ref="A65:A67"/>
    <mergeCell ref="B65:B67"/>
    <mergeCell ref="B179:B181"/>
    <mergeCell ref="A183:A185"/>
    <mergeCell ref="B183:B185"/>
    <mergeCell ref="C183:C185"/>
    <mergeCell ref="A193:A197"/>
    <mergeCell ref="C193:C197"/>
    <mergeCell ref="B193:B197"/>
    <mergeCell ref="A187:A188"/>
    <mergeCell ref="B187:B188"/>
    <mergeCell ref="C187:C188"/>
    <mergeCell ref="A218:A222"/>
    <mergeCell ref="B218:B222"/>
    <mergeCell ref="C680:C684"/>
    <mergeCell ref="A644:A647"/>
    <mergeCell ref="B644:B647"/>
    <mergeCell ref="C644:C647"/>
    <mergeCell ref="A592:M592"/>
    <mergeCell ref="A635:M635"/>
    <mergeCell ref="A648:M648"/>
    <mergeCell ref="A659:M659"/>
    <mergeCell ref="C640:C642"/>
    <mergeCell ref="A636:A639"/>
    <mergeCell ref="B636:B639"/>
    <mergeCell ref="C636:C639"/>
    <mergeCell ref="A640:A642"/>
    <mergeCell ref="B640:B642"/>
    <mergeCell ref="M680:M683"/>
    <mergeCell ref="A609:A611"/>
    <mergeCell ref="B241:B243"/>
    <mergeCell ref="C241:C243"/>
    <mergeCell ref="A292:A296"/>
    <mergeCell ref="B292:B296"/>
    <mergeCell ref="C292:C296"/>
    <mergeCell ref="C458:C461"/>
    <mergeCell ref="B725:B729"/>
    <mergeCell ref="C725:C729"/>
    <mergeCell ref="A1076:H1076"/>
    <mergeCell ref="A3:N3"/>
    <mergeCell ref="M5:M7"/>
    <mergeCell ref="A27:A28"/>
    <mergeCell ref="C27:C28"/>
    <mergeCell ref="E27:E28"/>
    <mergeCell ref="F27:F28"/>
    <mergeCell ref="E5:L5"/>
    <mergeCell ref="E6:F6"/>
    <mergeCell ref="G6:H6"/>
    <mergeCell ref="I6:J6"/>
    <mergeCell ref="K6:L6"/>
    <mergeCell ref="C5:C7"/>
    <mergeCell ref="K27:K28"/>
    <mergeCell ref="B118:B120"/>
    <mergeCell ref="B5:B7"/>
    <mergeCell ref="A186:M186"/>
    <mergeCell ref="A259:A261"/>
    <mergeCell ref="M338:M365"/>
    <mergeCell ref="A380:A383"/>
    <mergeCell ref="B380:B383"/>
    <mergeCell ref="B720:B724"/>
    <mergeCell ref="C720:C724"/>
    <mergeCell ref="A715:A719"/>
    <mergeCell ref="B715:B719"/>
    <mergeCell ref="C715:C719"/>
    <mergeCell ref="A720:A724"/>
    <mergeCell ref="A604:A608"/>
    <mergeCell ref="A385:A388"/>
    <mergeCell ref="B385:B388"/>
    <mergeCell ref="C385:C388"/>
    <mergeCell ref="A389:A392"/>
    <mergeCell ref="B389:B392"/>
    <mergeCell ref="A500:A504"/>
    <mergeCell ref="B500:B504"/>
    <mergeCell ref="C500:C504"/>
    <mergeCell ref="A479:B483"/>
    <mergeCell ref="A710:A714"/>
    <mergeCell ref="B710:B714"/>
    <mergeCell ref="C710:C714"/>
    <mergeCell ref="A458:A461"/>
    <mergeCell ref="B458:B461"/>
    <mergeCell ref="A401:A404"/>
    <mergeCell ref="B401:B404"/>
    <mergeCell ref="C401:C404"/>
    <mergeCell ref="B405:B408"/>
    <mergeCell ref="C45:C49"/>
    <mergeCell ref="A45:A49"/>
    <mergeCell ref="B45:B49"/>
    <mergeCell ref="B96:B100"/>
    <mergeCell ref="A96:A100"/>
    <mergeCell ref="C96:C100"/>
    <mergeCell ref="C93:C95"/>
    <mergeCell ref="A93:A95"/>
    <mergeCell ref="B93:B95"/>
    <mergeCell ref="A50:A52"/>
    <mergeCell ref="B50:B52"/>
    <mergeCell ref="C50:C52"/>
    <mergeCell ref="B69:B71"/>
    <mergeCell ref="A69:A71"/>
    <mergeCell ref="C69:C71"/>
    <mergeCell ref="A75:A77"/>
    <mergeCell ref="B75:B77"/>
    <mergeCell ref="C75:C77"/>
    <mergeCell ref="A78:A80"/>
    <mergeCell ref="B78:B80"/>
    <mergeCell ref="C78:C80"/>
    <mergeCell ref="A81:A83"/>
    <mergeCell ref="B81:B83"/>
    <mergeCell ref="C81:C83"/>
    <mergeCell ref="M685:M687"/>
    <mergeCell ref="M690:M692"/>
    <mergeCell ref="A670:A674"/>
    <mergeCell ref="B670:B674"/>
    <mergeCell ref="C670:C674"/>
    <mergeCell ref="A675:A679"/>
    <mergeCell ref="B675:B679"/>
    <mergeCell ref="A436:A438"/>
    <mergeCell ref="B436:B438"/>
    <mergeCell ref="C604:C608"/>
    <mergeCell ref="C436:C438"/>
    <mergeCell ref="A446:A449"/>
    <mergeCell ref="M521:M524"/>
    <mergeCell ref="A442:A445"/>
    <mergeCell ref="B442:B445"/>
    <mergeCell ref="C442:C445"/>
    <mergeCell ref="A454:A457"/>
    <mergeCell ref="C479:C483"/>
    <mergeCell ref="B446:B449"/>
    <mergeCell ref="C446:C449"/>
    <mergeCell ref="A450:A453"/>
    <mergeCell ref="B450:B453"/>
    <mergeCell ref="C450:C453"/>
    <mergeCell ref="C462:C465"/>
    <mergeCell ref="M292:M294"/>
    <mergeCell ref="M266:M267"/>
    <mergeCell ref="M525:M530"/>
    <mergeCell ref="A617:A619"/>
    <mergeCell ref="B617:B619"/>
    <mergeCell ref="C617:C619"/>
    <mergeCell ref="A326:A328"/>
    <mergeCell ref="B326:B328"/>
    <mergeCell ref="C323:C325"/>
    <mergeCell ref="C326:C328"/>
    <mergeCell ref="C380:C383"/>
    <mergeCell ref="A358:A362"/>
    <mergeCell ref="B358:B362"/>
    <mergeCell ref="C358:C362"/>
    <mergeCell ref="A363:A367"/>
    <mergeCell ref="B363:B367"/>
    <mergeCell ref="B329:B331"/>
    <mergeCell ref="C329:C331"/>
    <mergeCell ref="A332:A334"/>
    <mergeCell ref="B332:B334"/>
    <mergeCell ref="C332:C334"/>
    <mergeCell ref="C343:C347"/>
    <mergeCell ref="A348:A352"/>
    <mergeCell ref="B348:B352"/>
    <mergeCell ref="M290:M291"/>
    <mergeCell ref="M368:M371"/>
    <mergeCell ref="B1057:B1060"/>
    <mergeCell ref="A1058:A1060"/>
    <mergeCell ref="C1059:C1060"/>
    <mergeCell ref="A576:A578"/>
    <mergeCell ref="B576:B578"/>
    <mergeCell ref="C576:C578"/>
    <mergeCell ref="A538:A541"/>
    <mergeCell ref="B538:B541"/>
    <mergeCell ref="C538:C541"/>
    <mergeCell ref="A547:A551"/>
    <mergeCell ref="B547:B551"/>
    <mergeCell ref="C547:C551"/>
    <mergeCell ref="A560:A564"/>
    <mergeCell ref="B560:B564"/>
    <mergeCell ref="C560:C564"/>
    <mergeCell ref="A544:A546"/>
    <mergeCell ref="B544:B546"/>
    <mergeCell ref="C544:C546"/>
    <mergeCell ref="B604:B608"/>
    <mergeCell ref="B810:B814"/>
    <mergeCell ref="C810:C814"/>
    <mergeCell ref="A775:A779"/>
    <mergeCell ref="B775:B779"/>
    <mergeCell ref="C775:C779"/>
    <mergeCell ref="A780:A784"/>
    <mergeCell ref="B780:B784"/>
    <mergeCell ref="C780:C784"/>
    <mergeCell ref="A789:M789"/>
    <mergeCell ref="A790:A794"/>
    <mergeCell ref="B790:B794"/>
    <mergeCell ref="C790:C794"/>
    <mergeCell ref="A795:A799"/>
    <mergeCell ref="B795:B799"/>
    <mergeCell ref="C795:C799"/>
    <mergeCell ref="A861:A865"/>
    <mergeCell ref="B861:B865"/>
    <mergeCell ref="C861:C865"/>
    <mergeCell ref="A866:A870"/>
    <mergeCell ref="B866:B870"/>
    <mergeCell ref="C866:C870"/>
    <mergeCell ref="B872:B876"/>
    <mergeCell ref="C872:C876"/>
    <mergeCell ref="A835:A839"/>
    <mergeCell ref="B835:B839"/>
    <mergeCell ref="C835:C839"/>
    <mergeCell ref="A840:A844"/>
    <mergeCell ref="B840:B844"/>
    <mergeCell ref="C840:C844"/>
    <mergeCell ref="A845:M845"/>
    <mergeCell ref="A871:M871"/>
    <mergeCell ref="A846:A850"/>
    <mergeCell ref="B846:B850"/>
    <mergeCell ref="C846:C850"/>
    <mergeCell ref="A855:A859"/>
    <mergeCell ref="B855:B859"/>
    <mergeCell ref="C855:C859"/>
    <mergeCell ref="A852:A854"/>
    <mergeCell ref="B852:B854"/>
    <mergeCell ref="A877:A881"/>
    <mergeCell ref="B877:B881"/>
    <mergeCell ref="C877:C881"/>
    <mergeCell ref="A882:A886"/>
    <mergeCell ref="B882:B886"/>
    <mergeCell ref="C882:C886"/>
    <mergeCell ref="A888:A892"/>
    <mergeCell ref="B888:B892"/>
    <mergeCell ref="C888:C892"/>
    <mergeCell ref="A887:M887"/>
    <mergeCell ref="B893:B897"/>
    <mergeCell ref="C893:C897"/>
    <mergeCell ref="A898:A902"/>
    <mergeCell ref="B898:B902"/>
    <mergeCell ref="C898:C902"/>
    <mergeCell ref="A903:A907"/>
    <mergeCell ref="B903:B907"/>
    <mergeCell ref="C903:C907"/>
    <mergeCell ref="A908:A912"/>
    <mergeCell ref="B908:B912"/>
    <mergeCell ref="C908:C912"/>
    <mergeCell ref="A893:A897"/>
    <mergeCell ref="B1061:B1065"/>
    <mergeCell ref="C1061:C1065"/>
    <mergeCell ref="A1039:A1043"/>
    <mergeCell ref="B1039:B1043"/>
    <mergeCell ref="C1034:C1038"/>
    <mergeCell ref="A1019:A1023"/>
    <mergeCell ref="B1019:B1023"/>
    <mergeCell ref="C1019:C1023"/>
    <mergeCell ref="B1024:B1028"/>
    <mergeCell ref="C1024:C1028"/>
    <mergeCell ref="A1029:A1033"/>
    <mergeCell ref="B1029:B1033"/>
    <mergeCell ref="C1029:C1033"/>
    <mergeCell ref="A1009:A1013"/>
    <mergeCell ref="B1009:B1013"/>
    <mergeCell ref="C1009:C1013"/>
    <mergeCell ref="A1034:A1038"/>
    <mergeCell ref="B1034:B1038"/>
    <mergeCell ref="A805:A809"/>
    <mergeCell ref="A1071:A1075"/>
    <mergeCell ref="B1071:B1075"/>
    <mergeCell ref="C1071:C1075"/>
    <mergeCell ref="C852:C854"/>
    <mergeCell ref="A1066:A1070"/>
    <mergeCell ref="B1066:B1070"/>
    <mergeCell ref="C1066:C1070"/>
    <mergeCell ref="C1039:C1043"/>
    <mergeCell ref="A1044:A1047"/>
    <mergeCell ref="B1044:B1047"/>
    <mergeCell ref="C1044:C1047"/>
    <mergeCell ref="A1048:A1052"/>
    <mergeCell ref="B1048:B1052"/>
    <mergeCell ref="C1048:C1052"/>
    <mergeCell ref="A1053:A1056"/>
    <mergeCell ref="B1053:B1056"/>
    <mergeCell ref="C1053:C1056"/>
    <mergeCell ref="A1061:A1065"/>
    <mergeCell ref="A90:A92"/>
    <mergeCell ref="B90:B92"/>
    <mergeCell ref="C90:C92"/>
    <mergeCell ref="C87:C89"/>
    <mergeCell ref="A84:A86"/>
    <mergeCell ref="B84:B86"/>
    <mergeCell ref="C84:C86"/>
    <mergeCell ref="A87:A89"/>
    <mergeCell ref="B87:B89"/>
    <mergeCell ref="M309:M310"/>
    <mergeCell ref="C251:C253"/>
    <mergeCell ref="A377:A379"/>
    <mergeCell ref="B377:B379"/>
    <mergeCell ref="C377:C379"/>
    <mergeCell ref="A439:A441"/>
    <mergeCell ref="A830:A834"/>
    <mergeCell ref="B830:B834"/>
    <mergeCell ref="C830:C834"/>
    <mergeCell ref="A815:A819"/>
    <mergeCell ref="B815:B819"/>
    <mergeCell ref="C815:C819"/>
    <mergeCell ref="A820:A824"/>
    <mergeCell ref="B820:B824"/>
    <mergeCell ref="C820:C824"/>
    <mergeCell ref="A825:A829"/>
    <mergeCell ref="B825:B829"/>
    <mergeCell ref="C825:C829"/>
    <mergeCell ref="A800:A804"/>
    <mergeCell ref="B800:B804"/>
    <mergeCell ref="C800:C804"/>
    <mergeCell ref="B805:B809"/>
    <mergeCell ref="C805:C809"/>
    <mergeCell ref="A810:A814"/>
  </mergeCells>
  <pageMargins left="0.7" right="0.7" top="0.75" bottom="0.75" header="0.3" footer="0.3"/>
  <pageSetup paperSize="9" scale="36" orientation="landscape" r:id="rId1"/>
  <rowBreaks count="1" manualBreakCount="1">
    <brk id="1053" max="15" man="1"/>
  </rowBreaks>
  <colBreaks count="1" manualBreakCount="1">
    <brk id="13" max="1048575" man="1"/>
  </colBreaks>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Лист1</vt:lpstr>
      <vt:lpstr>Лист2</vt:lpstr>
      <vt:lpstr>Лист3</vt:lpstr>
    </vt:vector>
  </TitlesOfParts>
  <Company>Администрация</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ОЭПИотдел-3</dc:creator>
  <cp:lastModifiedBy>ОЭПИотдел-3</cp:lastModifiedBy>
  <cp:lastPrinted>2016-07-14T07:54:47Z</cp:lastPrinted>
  <dcterms:created xsi:type="dcterms:W3CDTF">2014-01-28T09:14:55Z</dcterms:created>
  <dcterms:modified xsi:type="dcterms:W3CDTF">2016-08-10T11:40:05Z</dcterms:modified>
</cp:coreProperties>
</file>